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6" i="1"/>
  <c r="T8"/>
  <c r="T10"/>
  <c r="T11"/>
  <c r="T12"/>
  <c r="T16"/>
  <c r="T19"/>
  <c r="T20"/>
  <c r="T21"/>
  <c r="T22"/>
  <c r="T23"/>
  <c r="T24"/>
  <c r="T25"/>
  <c r="T26"/>
  <c r="T27"/>
  <c r="T28"/>
  <c r="T30"/>
  <c r="T31"/>
  <c r="T32"/>
  <c r="T33"/>
  <c r="T40"/>
  <c r="T43"/>
  <c r="T45"/>
  <c r="T56"/>
  <c r="T58"/>
  <c r="T61"/>
  <c r="T62"/>
  <c r="T63"/>
  <c r="T64"/>
  <c r="T67"/>
  <c r="T68"/>
  <c r="T71"/>
  <c r="T73"/>
  <c r="T77"/>
  <c r="T81"/>
  <c r="T82"/>
  <c r="S10"/>
  <c r="S11"/>
  <c r="S13"/>
  <c r="S16"/>
  <c r="S17"/>
  <c r="Y17" s="1"/>
  <c r="S19"/>
  <c r="S22"/>
  <c r="S23"/>
  <c r="S24"/>
  <c r="S25"/>
  <c r="S28"/>
  <c r="S31"/>
  <c r="S33"/>
  <c r="S58"/>
  <c r="S61"/>
  <c r="S62"/>
  <c r="S64"/>
  <c r="S67"/>
  <c r="S70"/>
  <c r="S77"/>
  <c r="S81"/>
  <c r="S82"/>
  <c r="T6"/>
  <c r="S9"/>
  <c r="Q7"/>
  <c r="Q8"/>
  <c r="Q10"/>
  <c r="Q11"/>
  <c r="Q12"/>
  <c r="Q13"/>
  <c r="Q16"/>
  <c r="Q19"/>
  <c r="Q20"/>
  <c r="Q21"/>
  <c r="Q22"/>
  <c r="Q23"/>
  <c r="Q24"/>
  <c r="Q25"/>
  <c r="Q29"/>
  <c r="Q30"/>
  <c r="Q31"/>
  <c r="Q32"/>
  <c r="Q33"/>
  <c r="Q34"/>
  <c r="Q35"/>
  <c r="Q36"/>
  <c r="Q39"/>
  <c r="Q40"/>
  <c r="Q41"/>
  <c r="Q46"/>
  <c r="Q47"/>
  <c r="Q48"/>
  <c r="Q49"/>
  <c r="Q50"/>
  <c r="Y50" s="1"/>
  <c r="Q51"/>
  <c r="Q52"/>
  <c r="Q53"/>
  <c r="Q54"/>
  <c r="Q55"/>
  <c r="Q56"/>
  <c r="Q58"/>
  <c r="Q59"/>
  <c r="Q60"/>
  <c r="Q61"/>
  <c r="Q63"/>
  <c r="Q64"/>
  <c r="Q65"/>
  <c r="Q66"/>
  <c r="Q67"/>
  <c r="Q69"/>
  <c r="Q70"/>
  <c r="Q71"/>
  <c r="Q72"/>
  <c r="Q73"/>
  <c r="Q74"/>
  <c r="Q75"/>
  <c r="Q76"/>
  <c r="Q79"/>
  <c r="Q80"/>
  <c r="Q83"/>
  <c r="Q84"/>
  <c r="Q85"/>
  <c r="Y85" s="1"/>
  <c r="Q86"/>
  <c r="Q87"/>
  <c r="Q88"/>
  <c r="Q89"/>
  <c r="Q91"/>
  <c r="Q6"/>
  <c r="AG93"/>
  <c r="U93"/>
  <c r="AG92"/>
  <c r="U92"/>
  <c r="AH92" s="1"/>
  <c r="AG91"/>
  <c r="U91"/>
  <c r="AH91" s="1"/>
  <c r="I91"/>
  <c r="AG90"/>
  <c r="U90"/>
  <c r="AH90" s="1"/>
  <c r="AG89"/>
  <c r="U89"/>
  <c r="AH89" s="1"/>
  <c r="I89"/>
  <c r="AG88"/>
  <c r="U88"/>
  <c r="AH88" s="1"/>
  <c r="I88"/>
  <c r="U87"/>
  <c r="AH87" s="1"/>
  <c r="I87"/>
  <c r="AG86"/>
  <c r="U86"/>
  <c r="I86"/>
  <c r="AG85"/>
  <c r="U85"/>
  <c r="I85"/>
  <c r="AG84"/>
  <c r="U84"/>
  <c r="I84"/>
  <c r="AG83"/>
  <c r="U83"/>
  <c r="I83"/>
  <c r="AG82"/>
  <c r="U82"/>
  <c r="O82"/>
  <c r="R82" s="1"/>
  <c r="M82"/>
  <c r="K82"/>
  <c r="AG81"/>
  <c r="U81"/>
  <c r="O81"/>
  <c r="R81" s="1"/>
  <c r="M81"/>
  <c r="K81"/>
  <c r="I81"/>
  <c r="AG80"/>
  <c r="U80"/>
  <c r="I80"/>
  <c r="AG79"/>
  <c r="U79"/>
  <c r="I79"/>
  <c r="AG77"/>
  <c r="U77"/>
  <c r="AH77" s="1"/>
  <c r="O77"/>
  <c r="R77" s="1"/>
  <c r="M77"/>
  <c r="K77"/>
  <c r="AG76"/>
  <c r="U76"/>
  <c r="O76"/>
  <c r="R76" s="1"/>
  <c r="I76"/>
  <c r="AG75"/>
  <c r="U75"/>
  <c r="O75"/>
  <c r="R75" s="1"/>
  <c r="AG74"/>
  <c r="U74"/>
  <c r="O74"/>
  <c r="R74" s="1"/>
  <c r="AG73"/>
  <c r="U73"/>
  <c r="O73"/>
  <c r="K73"/>
  <c r="I73"/>
  <c r="AG72"/>
  <c r="U72"/>
  <c r="O72"/>
  <c r="R72" s="1"/>
  <c r="I72"/>
  <c r="AG71"/>
  <c r="U71"/>
  <c r="O71"/>
  <c r="R71" s="1"/>
  <c r="K71"/>
  <c r="I71"/>
  <c r="AG70"/>
  <c r="U70"/>
  <c r="O70"/>
  <c r="R70" s="1"/>
  <c r="M70"/>
  <c r="I70"/>
  <c r="AG69"/>
  <c r="U69"/>
  <c r="O69"/>
  <c r="R69" s="1"/>
  <c r="I69"/>
  <c r="AG68"/>
  <c r="U68"/>
  <c r="O68"/>
  <c r="R68" s="1"/>
  <c r="K68"/>
  <c r="I68"/>
  <c r="AG67"/>
  <c r="U67"/>
  <c r="O67"/>
  <c r="R67" s="1"/>
  <c r="M67"/>
  <c r="K67"/>
  <c r="I67"/>
  <c r="AG66"/>
  <c r="U66"/>
  <c r="O66"/>
  <c r="R66" s="1"/>
  <c r="I66"/>
  <c r="AG65"/>
  <c r="U65"/>
  <c r="O65"/>
  <c r="R65" s="1"/>
  <c r="I65"/>
  <c r="AG64"/>
  <c r="U64"/>
  <c r="O64"/>
  <c r="R64" s="1"/>
  <c r="M64"/>
  <c r="K64"/>
  <c r="I64"/>
  <c r="AG63"/>
  <c r="U63"/>
  <c r="O63"/>
  <c r="R63" s="1"/>
  <c r="K63"/>
  <c r="I63"/>
  <c r="AG62"/>
  <c r="U62"/>
  <c r="AH62" s="1"/>
  <c r="O62"/>
  <c r="R62" s="1"/>
  <c r="M62"/>
  <c r="K62"/>
  <c r="AG61"/>
  <c r="U61"/>
  <c r="AH61" s="1"/>
  <c r="O61"/>
  <c r="R61" s="1"/>
  <c r="M61"/>
  <c r="K61"/>
  <c r="I61"/>
  <c r="AG60"/>
  <c r="U60"/>
  <c r="AH60" s="1"/>
  <c r="O60"/>
  <c r="R60" s="1"/>
  <c r="I60"/>
  <c r="AG59"/>
  <c r="U59"/>
  <c r="AH59" s="1"/>
  <c r="O59"/>
  <c r="R59" s="1"/>
  <c r="I59"/>
  <c r="AG58"/>
  <c r="U58"/>
  <c r="O58"/>
  <c r="R58" s="1"/>
  <c r="M58"/>
  <c r="K58"/>
  <c r="I58"/>
  <c r="AG56"/>
  <c r="U56"/>
  <c r="K56"/>
  <c r="I56"/>
  <c r="AG55"/>
  <c r="U55"/>
  <c r="I55"/>
  <c r="AG54"/>
  <c r="U54"/>
  <c r="I54"/>
  <c r="AG53"/>
  <c r="U53"/>
  <c r="I53"/>
  <c r="AG52"/>
  <c r="U52"/>
  <c r="I52"/>
  <c r="AG51"/>
  <c r="U51"/>
  <c r="I51"/>
  <c r="AG50"/>
  <c r="U50"/>
  <c r="I50"/>
  <c r="AG49"/>
  <c r="U49"/>
  <c r="O49"/>
  <c r="R49" s="1"/>
  <c r="I49"/>
  <c r="AG48"/>
  <c r="U48"/>
  <c r="O48"/>
  <c r="R48" s="1"/>
  <c r="I48"/>
  <c r="AG47"/>
  <c r="U47"/>
  <c r="O47"/>
  <c r="R47" s="1"/>
  <c r="I47"/>
  <c r="AG46"/>
  <c r="U46"/>
  <c r="O46"/>
  <c r="R46" s="1"/>
  <c r="I46"/>
  <c r="AG45"/>
  <c r="U45"/>
  <c r="AH45" s="1"/>
  <c r="O45"/>
  <c r="R45" s="1"/>
  <c r="K45"/>
  <c r="AG44"/>
  <c r="U44"/>
  <c r="O44"/>
  <c r="R44" s="1"/>
  <c r="AG43"/>
  <c r="U43"/>
  <c r="AH43" s="1"/>
  <c r="K43"/>
  <c r="AG42"/>
  <c r="U42"/>
  <c r="O42"/>
  <c r="R42" s="1"/>
  <c r="AG41"/>
  <c r="U41"/>
  <c r="O41"/>
  <c r="R41" s="1"/>
  <c r="Y41" s="1"/>
  <c r="I41"/>
  <c r="AG40"/>
  <c r="U40"/>
  <c r="O40"/>
  <c r="R40" s="1"/>
  <c r="K40"/>
  <c r="I40"/>
  <c r="AG39"/>
  <c r="U39"/>
  <c r="O39"/>
  <c r="R39" s="1"/>
  <c r="I39"/>
  <c r="AG38"/>
  <c r="U38"/>
  <c r="AH38" s="1"/>
  <c r="O38"/>
  <c r="R38" s="1"/>
  <c r="AG37"/>
  <c r="U37"/>
  <c r="AH37" s="1"/>
  <c r="O37"/>
  <c r="R37" s="1"/>
  <c r="Y37" s="1"/>
  <c r="AG36"/>
  <c r="U36"/>
  <c r="O36"/>
  <c r="R36" s="1"/>
  <c r="I36"/>
  <c r="AG35"/>
  <c r="U35"/>
  <c r="O35"/>
  <c r="R35" s="1"/>
  <c r="I35"/>
  <c r="AG34"/>
  <c r="U34"/>
  <c r="O34"/>
  <c r="R34" s="1"/>
  <c r="I34"/>
  <c r="AG33"/>
  <c r="U33"/>
  <c r="O33"/>
  <c r="R33" s="1"/>
  <c r="M33"/>
  <c r="K33"/>
  <c r="I33"/>
  <c r="AG32"/>
  <c r="U32"/>
  <c r="O32"/>
  <c r="R32" s="1"/>
  <c r="K32"/>
  <c r="I32"/>
  <c r="AG31"/>
  <c r="U31"/>
  <c r="O31"/>
  <c r="R31" s="1"/>
  <c r="M31"/>
  <c r="K31"/>
  <c r="I31"/>
  <c r="AG30"/>
  <c r="U30"/>
  <c r="K30"/>
  <c r="AG29"/>
  <c r="U29"/>
  <c r="O29"/>
  <c r="R29" s="1"/>
  <c r="AG28"/>
  <c r="U28"/>
  <c r="O28"/>
  <c r="R28" s="1"/>
  <c r="M28"/>
  <c r="K28"/>
  <c r="I28"/>
  <c r="AG27"/>
  <c r="U27"/>
  <c r="AH27" s="1"/>
  <c r="K27"/>
  <c r="AG26"/>
  <c r="U26"/>
  <c r="K26"/>
  <c r="AG25"/>
  <c r="U25"/>
  <c r="O25"/>
  <c r="R25" s="1"/>
  <c r="M25"/>
  <c r="K25"/>
  <c r="I25"/>
  <c r="AG24"/>
  <c r="U24"/>
  <c r="O24"/>
  <c r="R24" s="1"/>
  <c r="M24"/>
  <c r="K24"/>
  <c r="I24"/>
  <c r="AG23"/>
  <c r="U23"/>
  <c r="O23"/>
  <c r="R23" s="1"/>
  <c r="M23"/>
  <c r="K23"/>
  <c r="I23"/>
  <c r="AG22"/>
  <c r="U22"/>
  <c r="O22"/>
  <c r="R22" s="1"/>
  <c r="M22"/>
  <c r="K22"/>
  <c r="I22"/>
  <c r="AG21"/>
  <c r="U21"/>
  <c r="O21"/>
  <c r="R21" s="1"/>
  <c r="K21"/>
  <c r="I21"/>
  <c r="AG20"/>
  <c r="U20"/>
  <c r="O20"/>
  <c r="R20" s="1"/>
  <c r="K20"/>
  <c r="I20"/>
  <c r="AG19"/>
  <c r="U19"/>
  <c r="O19"/>
  <c r="R19" s="1"/>
  <c r="M19"/>
  <c r="K19"/>
  <c r="I19"/>
  <c r="AG18"/>
  <c r="U18"/>
  <c r="AH18" s="1"/>
  <c r="O18"/>
  <c r="R18" s="1"/>
  <c r="AG17"/>
  <c r="U17"/>
  <c r="AH17" s="1"/>
  <c r="M17"/>
  <c r="AG16"/>
  <c r="U16"/>
  <c r="O16"/>
  <c r="R16" s="1"/>
  <c r="M16"/>
  <c r="K16"/>
  <c r="I16"/>
  <c r="AG15"/>
  <c r="U15"/>
  <c r="I15"/>
  <c r="AG14"/>
  <c r="U14"/>
  <c r="I14"/>
  <c r="AG13"/>
  <c r="U13"/>
  <c r="M13"/>
  <c r="I13"/>
  <c r="U12"/>
  <c r="O12"/>
  <c r="R12" s="1"/>
  <c r="K12"/>
  <c r="I12"/>
  <c r="U11"/>
  <c r="O11"/>
  <c r="R11" s="1"/>
  <c r="M11"/>
  <c r="K11"/>
  <c r="I11"/>
  <c r="U10"/>
  <c r="O10"/>
  <c r="R10" s="1"/>
  <c r="M10"/>
  <c r="K10"/>
  <c r="I10"/>
  <c r="U9"/>
  <c r="O9"/>
  <c r="R9" s="1"/>
  <c r="M9"/>
  <c r="I9"/>
  <c r="U8"/>
  <c r="O8"/>
  <c r="R8" s="1"/>
  <c r="K8"/>
  <c r="I8"/>
  <c r="U7"/>
  <c r="I7"/>
  <c r="U6"/>
  <c r="O6"/>
  <c r="R6" s="1"/>
  <c r="Y29" l="1"/>
  <c r="AM29" s="1"/>
  <c r="Y33"/>
  <c r="Z33" s="1"/>
  <c r="Y13"/>
  <c r="AM37"/>
  <c r="AM41"/>
  <c r="Y9"/>
  <c r="Z9" s="1"/>
  <c r="AM13"/>
  <c r="AM85"/>
  <c r="Y10"/>
  <c r="Z10" s="1"/>
  <c r="AM17"/>
  <c r="Y45"/>
  <c r="AM45" s="1"/>
  <c r="Y49"/>
  <c r="AM49" s="1"/>
  <c r="Y21"/>
  <c r="AM21" s="1"/>
  <c r="Y25"/>
  <c r="AM25" s="1"/>
  <c r="Y81"/>
  <c r="AM81" s="1"/>
  <c r="Y53"/>
  <c r="AM53" s="1"/>
  <c r="Y34"/>
  <c r="AM34" s="1"/>
  <c r="Y42"/>
  <c r="AM42" s="1"/>
  <c r="Y18"/>
  <c r="AM18" s="1"/>
  <c r="Y58"/>
  <c r="AM58" s="1"/>
  <c r="Y62"/>
  <c r="Z62" s="1"/>
  <c r="Y70"/>
  <c r="Y66"/>
  <c r="Y74"/>
  <c r="Y26"/>
  <c r="AM26" s="1"/>
  <c r="Y14"/>
  <c r="AM14" s="1"/>
  <c r="Y22"/>
  <c r="Z22" s="1"/>
  <c r="Y30"/>
  <c r="Z30" s="1"/>
  <c r="Y38"/>
  <c r="AM38" s="1"/>
  <c r="Y46"/>
  <c r="AM46" s="1"/>
  <c r="Y54"/>
  <c r="AM54" s="1"/>
  <c r="Y82"/>
  <c r="Z82" s="1"/>
  <c r="Y89"/>
  <c r="Y6"/>
  <c r="AM6" s="1"/>
  <c r="Y86"/>
  <c r="Z86" s="1"/>
  <c r="Y61"/>
  <c r="AM61" s="1"/>
  <c r="Y65"/>
  <c r="Y69"/>
  <c r="Y77"/>
  <c r="Z77" s="1"/>
  <c r="Y87"/>
  <c r="AM87" s="1"/>
  <c r="Y83"/>
  <c r="Y79"/>
  <c r="AM79" s="1"/>
  <c r="Y55"/>
  <c r="Y51"/>
  <c r="AM51" s="1"/>
  <c r="Y47"/>
  <c r="AM47" s="1"/>
  <c r="Y43"/>
  <c r="AM43" s="1"/>
  <c r="Y39"/>
  <c r="AM39" s="1"/>
  <c r="Y35"/>
  <c r="AM35" s="1"/>
  <c r="Y31"/>
  <c r="AM31" s="1"/>
  <c r="Y27"/>
  <c r="AM27" s="1"/>
  <c r="Y23"/>
  <c r="AM23" s="1"/>
  <c r="Y19"/>
  <c r="AM19" s="1"/>
  <c r="Y15"/>
  <c r="AM15" s="1"/>
  <c r="Y11"/>
  <c r="AM11" s="1"/>
  <c r="Y7"/>
  <c r="AM7" s="1"/>
  <c r="Z50"/>
  <c r="AM50"/>
  <c r="Y88"/>
  <c r="Y84"/>
  <c r="Y80"/>
  <c r="AM80" s="1"/>
  <c r="Y76"/>
  <c r="AM76" s="1"/>
  <c r="Y72"/>
  <c r="Y68"/>
  <c r="Y64"/>
  <c r="AM64" s="1"/>
  <c r="Y60"/>
  <c r="Y56"/>
  <c r="Y52"/>
  <c r="AM52" s="1"/>
  <c r="Y48"/>
  <c r="AM48" s="1"/>
  <c r="Y44"/>
  <c r="AM44" s="1"/>
  <c r="Y40"/>
  <c r="AM40" s="1"/>
  <c r="Y36"/>
  <c r="AM36" s="1"/>
  <c r="Y32"/>
  <c r="AM32" s="1"/>
  <c r="Y28"/>
  <c r="AM28" s="1"/>
  <c r="Y24"/>
  <c r="AM24" s="1"/>
  <c r="Y20"/>
  <c r="AM20" s="1"/>
  <c r="Y16"/>
  <c r="AM16" s="1"/>
  <c r="Y12"/>
  <c r="AM12" s="1"/>
  <c r="Y8"/>
  <c r="AM8" s="1"/>
  <c r="Y91"/>
  <c r="AM91" s="1"/>
  <c r="Y75"/>
  <c r="Y71"/>
  <c r="Y67"/>
  <c r="AM67" s="1"/>
  <c r="Y63"/>
  <c r="Z63" s="1"/>
  <c r="Y59"/>
  <c r="V91"/>
  <c r="R73"/>
  <c r="Y73" s="1"/>
  <c r="Z85"/>
  <c r="Z41"/>
  <c r="Z37"/>
  <c r="Z17"/>
  <c r="Z13"/>
  <c r="X12"/>
  <c r="X52"/>
  <c r="AI52" s="1"/>
  <c r="X25"/>
  <c r="AI25" s="1"/>
  <c r="X90"/>
  <c r="X53"/>
  <c r="X33"/>
  <c r="AI33" s="1"/>
  <c r="X41"/>
  <c r="AI41" s="1"/>
  <c r="X61"/>
  <c r="AI61" s="1"/>
  <c r="X69"/>
  <c r="AI69" s="1"/>
  <c r="X24"/>
  <c r="X36"/>
  <c r="AI36" s="1"/>
  <c r="V66"/>
  <c r="V72"/>
  <c r="V74"/>
  <c r="X22"/>
  <c r="AI22" s="1"/>
  <c r="X30"/>
  <c r="X46"/>
  <c r="X54"/>
  <c r="X79"/>
  <c r="AI79" s="1"/>
  <c r="X6"/>
  <c r="X7"/>
  <c r="X91"/>
  <c r="AI91" s="1"/>
  <c r="X14"/>
  <c r="X59"/>
  <c r="AI59" s="1"/>
  <c r="X66"/>
  <c r="X15"/>
  <c r="AI15" s="1"/>
  <c r="X23"/>
  <c r="X31"/>
  <c r="AI31" s="1"/>
  <c r="X39"/>
  <c r="X51"/>
  <c r="X55"/>
  <c r="X58"/>
  <c r="AI58" s="1"/>
  <c r="X63"/>
  <c r="X75"/>
  <c r="AI75" s="1"/>
  <c r="X86"/>
  <c r="AI86" s="1"/>
  <c r="X50"/>
  <c r="X87"/>
  <c r="X67"/>
  <c r="X19"/>
  <c r="X11"/>
  <c r="X72"/>
  <c r="X16"/>
  <c r="V46"/>
  <c r="V93"/>
  <c r="AA93" s="1"/>
  <c r="AN93" s="1"/>
  <c r="X81"/>
  <c r="X65"/>
  <c r="AH58"/>
  <c r="V61"/>
  <c r="V82"/>
  <c r="X83"/>
  <c r="X71"/>
  <c r="X47"/>
  <c r="X35"/>
  <c r="AI35" s="1"/>
  <c r="V59"/>
  <c r="X29"/>
  <c r="V38"/>
  <c r="V65"/>
  <c r="V73"/>
  <c r="X82"/>
  <c r="X13"/>
  <c r="X88"/>
  <c r="AI88" s="1"/>
  <c r="X84"/>
  <c r="X76"/>
  <c r="AI76" s="1"/>
  <c r="X68"/>
  <c r="AI68" s="1"/>
  <c r="X56"/>
  <c r="AI56" s="1"/>
  <c r="X48"/>
  <c r="X28"/>
  <c r="X20"/>
  <c r="X70"/>
  <c r="X74"/>
  <c r="X34"/>
  <c r="AI34" s="1"/>
  <c r="X10"/>
  <c r="X93"/>
  <c r="X89"/>
  <c r="X85"/>
  <c r="X49"/>
  <c r="X21"/>
  <c r="X64"/>
  <c r="AI64" s="1"/>
  <c r="X40"/>
  <c r="AI40" s="1"/>
  <c r="X92"/>
  <c r="X80"/>
  <c r="X60"/>
  <c r="AI60" s="1"/>
  <c r="X32"/>
  <c r="X8"/>
  <c r="Z84"/>
  <c r="X9"/>
  <c r="V6"/>
  <c r="V12"/>
  <c r="V44"/>
  <c r="V49"/>
  <c r="V50"/>
  <c r="AA50" s="1"/>
  <c r="V75"/>
  <c r="V83"/>
  <c r="V84"/>
  <c r="V15"/>
  <c r="V16"/>
  <c r="V25"/>
  <c r="V26"/>
  <c r="V31"/>
  <c r="V32"/>
  <c r="V41"/>
  <c r="AA41" s="1"/>
  <c r="AN41" s="1"/>
  <c r="V42"/>
  <c r="V45"/>
  <c r="V53"/>
  <c r="V54"/>
  <c r="V58"/>
  <c r="V60"/>
  <c r="V62"/>
  <c r="V69"/>
  <c r="V70"/>
  <c r="V76"/>
  <c r="V77"/>
  <c r="V86"/>
  <c r="V88"/>
  <c r="V8"/>
  <c r="V11"/>
  <c r="V21"/>
  <c r="V22"/>
  <c r="V28"/>
  <c r="V85"/>
  <c r="AA85" s="1"/>
  <c r="V18"/>
  <c r="V27"/>
  <c r="V35"/>
  <c r="V36"/>
  <c r="AA36" s="1"/>
  <c r="AN36" s="1"/>
  <c r="V43"/>
  <c r="V71"/>
  <c r="V79"/>
  <c r="V80"/>
  <c r="V81"/>
  <c r="AA81" s="1"/>
  <c r="V87"/>
  <c r="V89"/>
  <c r="AH21"/>
  <c r="AH53"/>
  <c r="AH71"/>
  <c r="AH86"/>
  <c r="AH16"/>
  <c r="AH22"/>
  <c r="AH28"/>
  <c r="AH32"/>
  <c r="AH36"/>
  <c r="AH46"/>
  <c r="AH50"/>
  <c r="AH54"/>
  <c r="AH66"/>
  <c r="AH70"/>
  <c r="AH74"/>
  <c r="AH81"/>
  <c r="AH85"/>
  <c r="V7"/>
  <c r="AH13"/>
  <c r="AH19"/>
  <c r="AH23"/>
  <c r="AH29"/>
  <c r="AH33"/>
  <c r="AH39"/>
  <c r="AH47"/>
  <c r="AH51"/>
  <c r="AH55"/>
  <c r="AH63"/>
  <c r="AH67"/>
  <c r="AH69"/>
  <c r="AH73"/>
  <c r="AH80"/>
  <c r="AH84"/>
  <c r="AH93"/>
  <c r="V9"/>
  <c r="V13"/>
  <c r="V17"/>
  <c r="AA17" s="1"/>
  <c r="V19"/>
  <c r="V23"/>
  <c r="V29"/>
  <c r="V33"/>
  <c r="AA33" s="1"/>
  <c r="AN33" s="1"/>
  <c r="V37"/>
  <c r="AA37" s="1"/>
  <c r="AN37" s="1"/>
  <c r="V39"/>
  <c r="V47"/>
  <c r="V51"/>
  <c r="V55"/>
  <c r="V63"/>
  <c r="V67"/>
  <c r="AH15"/>
  <c r="AH25"/>
  <c r="AH31"/>
  <c r="AH35"/>
  <c r="AH41"/>
  <c r="AH49"/>
  <c r="AH65"/>
  <c r="AH75"/>
  <c r="AH82"/>
  <c r="AH14"/>
  <c r="AH20"/>
  <c r="AH24"/>
  <c r="AH30"/>
  <c r="AH34"/>
  <c r="AH40"/>
  <c r="AH48"/>
  <c r="AH52"/>
  <c r="AH56"/>
  <c r="AH64"/>
  <c r="AH68"/>
  <c r="AH72"/>
  <c r="AH76"/>
  <c r="AH79"/>
  <c r="AH83"/>
  <c r="V10"/>
  <c r="AA10" s="1"/>
  <c r="AK10" s="1"/>
  <c r="V14"/>
  <c r="V20"/>
  <c r="V24"/>
  <c r="AH26"/>
  <c r="V30"/>
  <c r="V34"/>
  <c r="V40"/>
  <c r="AH42"/>
  <c r="AH44"/>
  <c r="V48"/>
  <c r="V52"/>
  <c r="V56"/>
  <c r="V64"/>
  <c r="V68"/>
  <c r="V90"/>
  <c r="V92"/>
  <c r="AN17" l="1"/>
  <c r="AK17"/>
  <c r="Z15"/>
  <c r="AM33"/>
  <c r="AA39"/>
  <c r="AK39" s="1"/>
  <c r="AA58"/>
  <c r="AA49"/>
  <c r="Z29"/>
  <c r="AA29"/>
  <c r="AN29" s="1"/>
  <c r="AM10"/>
  <c r="AA9"/>
  <c r="AA13"/>
  <c r="AK13" s="1"/>
  <c r="AA6"/>
  <c r="Z42"/>
  <c r="AM9"/>
  <c r="AA48"/>
  <c r="AN48" s="1"/>
  <c r="AA16"/>
  <c r="AN16" s="1"/>
  <c r="AA64"/>
  <c r="AK64" s="1"/>
  <c r="AA80"/>
  <c r="AN80" s="1"/>
  <c r="AA25"/>
  <c r="AN25" s="1"/>
  <c r="Z25"/>
  <c r="AA90"/>
  <c r="AN90" s="1"/>
  <c r="AA40"/>
  <c r="AN40" s="1"/>
  <c r="AA24"/>
  <c r="AN24" s="1"/>
  <c r="AA21"/>
  <c r="AN21" s="1"/>
  <c r="AA86"/>
  <c r="AN86" s="1"/>
  <c r="Z21"/>
  <c r="Z34"/>
  <c r="Z58"/>
  <c r="AA34"/>
  <c r="AK34" s="1"/>
  <c r="AA7"/>
  <c r="AK7" s="1"/>
  <c r="AA11"/>
  <c r="AA77"/>
  <c r="Z53"/>
  <c r="Z14"/>
  <c r="AA67"/>
  <c r="AN67" s="1"/>
  <c r="AA53"/>
  <c r="AN53" s="1"/>
  <c r="Z81"/>
  <c r="AM30"/>
  <c r="Z49"/>
  <c r="AA61"/>
  <c r="AN61" s="1"/>
  <c r="Z45"/>
  <c r="AA92"/>
  <c r="AK92" s="1"/>
  <c r="AA76"/>
  <c r="AN76" s="1"/>
  <c r="AA45"/>
  <c r="AA31"/>
  <c r="AK31" s="1"/>
  <c r="AA15"/>
  <c r="AK15" s="1"/>
  <c r="AA20"/>
  <c r="AK20" s="1"/>
  <c r="AA26"/>
  <c r="AA32"/>
  <c r="AN32" s="1"/>
  <c r="Z38"/>
  <c r="AA38"/>
  <c r="AN38" s="1"/>
  <c r="AA42"/>
  <c r="AA43"/>
  <c r="AA46"/>
  <c r="AN46" s="1"/>
  <c r="AA51"/>
  <c r="AN51" s="1"/>
  <c r="AA54"/>
  <c r="AN54" s="1"/>
  <c r="AA52"/>
  <c r="AN52" s="1"/>
  <c r="Z52"/>
  <c r="AM56"/>
  <c r="AA56"/>
  <c r="AN56" s="1"/>
  <c r="AM55"/>
  <c r="AA55"/>
  <c r="AN55" s="1"/>
  <c r="AM60"/>
  <c r="AA60"/>
  <c r="AK60" s="1"/>
  <c r="AM59"/>
  <c r="AA59"/>
  <c r="AN59" s="1"/>
  <c r="AA62"/>
  <c r="AM63"/>
  <c r="AA63"/>
  <c r="AN63" s="1"/>
  <c r="AM66"/>
  <c r="AA66"/>
  <c r="AN66" s="1"/>
  <c r="AM65"/>
  <c r="AA65"/>
  <c r="AN65" s="1"/>
  <c r="AM68"/>
  <c r="AA68"/>
  <c r="AN68" s="1"/>
  <c r="AM69"/>
  <c r="AA69"/>
  <c r="AN69" s="1"/>
  <c r="AM70"/>
  <c r="AA70"/>
  <c r="AK70" s="1"/>
  <c r="AM75"/>
  <c r="AA75"/>
  <c r="AK75" s="1"/>
  <c r="AM73"/>
  <c r="AA73"/>
  <c r="AN73" s="1"/>
  <c r="AM71"/>
  <c r="AA71"/>
  <c r="AK71" s="1"/>
  <c r="AM74"/>
  <c r="AA74"/>
  <c r="AN74" s="1"/>
  <c r="Z71"/>
  <c r="AM72"/>
  <c r="AA72"/>
  <c r="AN72" s="1"/>
  <c r="AM77"/>
  <c r="AM82"/>
  <c r="AA82"/>
  <c r="AN82" s="1"/>
  <c r="AA79"/>
  <c r="AN79" s="1"/>
  <c r="AM84"/>
  <c r="AA84"/>
  <c r="AN84" s="1"/>
  <c r="AM83"/>
  <c r="AA83"/>
  <c r="AN83" s="1"/>
  <c r="AA87"/>
  <c r="AN87" s="1"/>
  <c r="AM88"/>
  <c r="AA88"/>
  <c r="AN88" s="1"/>
  <c r="AM89"/>
  <c r="AA89"/>
  <c r="AN89" s="1"/>
  <c r="AA91"/>
  <c r="AN91" s="1"/>
  <c r="AA35"/>
  <c r="AN35" s="1"/>
  <c r="Z74"/>
  <c r="AA30"/>
  <c r="AN30" s="1"/>
  <c r="AA47"/>
  <c r="AN47" s="1"/>
  <c r="Z76"/>
  <c r="Z61"/>
  <c r="Z26"/>
  <c r="Z54"/>
  <c r="Z31"/>
  <c r="Z83"/>
  <c r="Z18"/>
  <c r="AA19"/>
  <c r="AN19" s="1"/>
  <c r="AA18"/>
  <c r="Z73"/>
  <c r="Z47"/>
  <c r="Z87"/>
  <c r="Z46"/>
  <c r="Z44"/>
  <c r="Z43"/>
  <c r="AA23"/>
  <c r="AN23" s="1"/>
  <c r="AA27"/>
  <c r="AA28"/>
  <c r="AK28" s="1"/>
  <c r="AA8"/>
  <c r="AK8" s="1"/>
  <c r="AA44"/>
  <c r="Z6"/>
  <c r="Z89"/>
  <c r="Z19"/>
  <c r="Z35"/>
  <c r="Z51"/>
  <c r="Z79"/>
  <c r="AM22"/>
  <c r="Z70"/>
  <c r="AM62"/>
  <c r="AM86"/>
  <c r="Z11"/>
  <c r="Z27"/>
  <c r="AA14"/>
  <c r="AN14" s="1"/>
  <c r="AA22"/>
  <c r="AA12"/>
  <c r="AK12" s="1"/>
  <c r="Z69"/>
  <c r="Z66"/>
  <c r="Z8"/>
  <c r="Z23"/>
  <c r="Z39"/>
  <c r="Z55"/>
  <c r="Z12"/>
  <c r="Z7"/>
  <c r="Z48"/>
  <c r="Z16"/>
  <c r="Z36"/>
  <c r="Z80"/>
  <c r="Z59"/>
  <c r="Z28"/>
  <c r="Z65"/>
  <c r="Z32"/>
  <c r="Z60"/>
  <c r="Z75"/>
  <c r="Z91"/>
  <c r="W92"/>
  <c r="AL92"/>
  <c r="W68"/>
  <c r="AL68"/>
  <c r="W20"/>
  <c r="AL20"/>
  <c r="W10"/>
  <c r="AL10"/>
  <c r="W55"/>
  <c r="AL55"/>
  <c r="W47"/>
  <c r="AL47"/>
  <c r="W29"/>
  <c r="AL29"/>
  <c r="W19"/>
  <c r="AL19"/>
  <c r="W79"/>
  <c r="AL79"/>
  <c r="W43"/>
  <c r="AL43"/>
  <c r="W35"/>
  <c r="AL35"/>
  <c r="W22"/>
  <c r="AL22"/>
  <c r="W88"/>
  <c r="AL88"/>
  <c r="W54"/>
  <c r="AL54"/>
  <c r="W42"/>
  <c r="AL42"/>
  <c r="W26"/>
  <c r="AL26"/>
  <c r="W15"/>
  <c r="AL15"/>
  <c r="W75"/>
  <c r="AL75"/>
  <c r="W12"/>
  <c r="AL12"/>
  <c r="W59"/>
  <c r="AL59"/>
  <c r="W61"/>
  <c r="AL61"/>
  <c r="W46"/>
  <c r="AL46"/>
  <c r="W91"/>
  <c r="AL91"/>
  <c r="W56"/>
  <c r="AL56"/>
  <c r="W48"/>
  <c r="AL48"/>
  <c r="W40"/>
  <c r="AL40"/>
  <c r="W30"/>
  <c r="AL30"/>
  <c r="W63"/>
  <c r="AL63"/>
  <c r="W37"/>
  <c r="AL37"/>
  <c r="W13"/>
  <c r="AL13"/>
  <c r="W7"/>
  <c r="AL7"/>
  <c r="W87"/>
  <c r="AL87"/>
  <c r="W80"/>
  <c r="AL80"/>
  <c r="W36"/>
  <c r="AL36"/>
  <c r="W28"/>
  <c r="AL28"/>
  <c r="W8"/>
  <c r="AL8"/>
  <c r="W76"/>
  <c r="AL76"/>
  <c r="W69"/>
  <c r="AL69"/>
  <c r="W58"/>
  <c r="AL58"/>
  <c r="W45"/>
  <c r="AL45"/>
  <c r="W31"/>
  <c r="AL31"/>
  <c r="W16"/>
  <c r="AL16"/>
  <c r="W83"/>
  <c r="AL83"/>
  <c r="W44"/>
  <c r="AL44"/>
  <c r="W73"/>
  <c r="AL73"/>
  <c r="W66"/>
  <c r="AL66"/>
  <c r="W64"/>
  <c r="AL64"/>
  <c r="W24"/>
  <c r="AL24"/>
  <c r="W14"/>
  <c r="AL14"/>
  <c r="W51"/>
  <c r="AL51"/>
  <c r="W39"/>
  <c r="AL39"/>
  <c r="W33"/>
  <c r="AL33"/>
  <c r="W23"/>
  <c r="AL23"/>
  <c r="W81"/>
  <c r="AL81"/>
  <c r="W27"/>
  <c r="AL27"/>
  <c r="W11"/>
  <c r="AL11"/>
  <c r="W77"/>
  <c r="AL77"/>
  <c r="W70"/>
  <c r="AL70"/>
  <c r="W60"/>
  <c r="AL60"/>
  <c r="W32"/>
  <c r="AL32"/>
  <c r="W84"/>
  <c r="AL84"/>
  <c r="W49"/>
  <c r="AL49"/>
  <c r="W38"/>
  <c r="AL38"/>
  <c r="W82"/>
  <c r="AL82"/>
  <c r="W93"/>
  <c r="AL93"/>
  <c r="W72"/>
  <c r="AL72"/>
  <c r="W90"/>
  <c r="AL90"/>
  <c r="W52"/>
  <c r="AL52"/>
  <c r="W34"/>
  <c r="AL34"/>
  <c r="W67"/>
  <c r="AL67"/>
  <c r="W17"/>
  <c r="AL17"/>
  <c r="W9"/>
  <c r="AL9"/>
  <c r="W89"/>
  <c r="AL89"/>
  <c r="W71"/>
  <c r="AL71"/>
  <c r="W18"/>
  <c r="AL18"/>
  <c r="W85"/>
  <c r="AL85"/>
  <c r="W21"/>
  <c r="AL21"/>
  <c r="W86"/>
  <c r="AL86"/>
  <c r="W62"/>
  <c r="AL62"/>
  <c r="W53"/>
  <c r="AL53"/>
  <c r="W41"/>
  <c r="AL41"/>
  <c r="W25"/>
  <c r="AL25"/>
  <c r="W50"/>
  <c r="AL50"/>
  <c r="W6"/>
  <c r="AL6"/>
  <c r="W65"/>
  <c r="AL65"/>
  <c r="W74"/>
  <c r="AL74"/>
  <c r="Z20"/>
  <c r="Z68"/>
  <c r="Z24"/>
  <c r="Z72"/>
  <c r="Z56"/>
  <c r="Z88"/>
  <c r="Z40"/>
  <c r="Z64"/>
  <c r="Z67"/>
  <c r="X73"/>
  <c r="AI73" s="1"/>
  <c r="AI81"/>
  <c r="AI53"/>
  <c r="AI30"/>
  <c r="AI39"/>
  <c r="AI19"/>
  <c r="AI54"/>
  <c r="AI21"/>
  <c r="AI67"/>
  <c r="AI24"/>
  <c r="AI82"/>
  <c r="AI63"/>
  <c r="AI51"/>
  <c r="AI66"/>
  <c r="AI46"/>
  <c r="AI74"/>
  <c r="AI47"/>
  <c r="AI14"/>
  <c r="AI71"/>
  <c r="AI55"/>
  <c r="AI16"/>
  <c r="AI83"/>
  <c r="AI72"/>
  <c r="AI23"/>
  <c r="AN13"/>
  <c r="AI65"/>
  <c r="AI87"/>
  <c r="AI50"/>
  <c r="AI29"/>
  <c r="AI85"/>
  <c r="AI28"/>
  <c r="AI13"/>
  <c r="AI48"/>
  <c r="AI20"/>
  <c r="AI49"/>
  <c r="AI84"/>
  <c r="AI80"/>
  <c r="AI70"/>
  <c r="AI89"/>
  <c r="AI32"/>
  <c r="AK80"/>
  <c r="AK79"/>
  <c r="AK33"/>
  <c r="AK93"/>
  <c r="AN10"/>
  <c r="AN50"/>
  <c r="AK50"/>
  <c r="AK41"/>
  <c r="AN31"/>
  <c r="AN81"/>
  <c r="AK81"/>
  <c r="AK16"/>
  <c r="AK86"/>
  <c r="AK36"/>
  <c r="AK89"/>
  <c r="AK21"/>
  <c r="AK90"/>
  <c r="AN85"/>
  <c r="AK85"/>
  <c r="AN22"/>
  <c r="AK22"/>
  <c r="AK49"/>
  <c r="AN49"/>
  <c r="AN58"/>
  <c r="AK58"/>
  <c r="AN44" l="1"/>
  <c r="AK44"/>
  <c r="AN42"/>
  <c r="AK42"/>
  <c r="AN45"/>
  <c r="AK45"/>
  <c r="AN6"/>
  <c r="AK6"/>
  <c r="AN27"/>
  <c r="AK27"/>
  <c r="AN18"/>
  <c r="AK18"/>
  <c r="AN43"/>
  <c r="AK43"/>
  <c r="AN9"/>
  <c r="AK9"/>
  <c r="AN26"/>
  <c r="AK26"/>
  <c r="AN77"/>
  <c r="AK77"/>
  <c r="AN62"/>
  <c r="AK62"/>
  <c r="AN11"/>
  <c r="AK11"/>
  <c r="AN34"/>
  <c r="AK32"/>
  <c r="AK29"/>
  <c r="AN39"/>
  <c r="AK19"/>
  <c r="AK25"/>
  <c r="AK48"/>
  <c r="AK67"/>
  <c r="AK66"/>
  <c r="AK56"/>
  <c r="AK51"/>
  <c r="AN64"/>
  <c r="AK47"/>
  <c r="AN15"/>
  <c r="AK83"/>
  <c r="AN7"/>
  <c r="AK76"/>
  <c r="AN20"/>
  <c r="AN92"/>
  <c r="AN12"/>
  <c r="AK40"/>
  <c r="AK35"/>
  <c r="AK65"/>
  <c r="AK72"/>
  <c r="AK24"/>
  <c r="AK52"/>
  <c r="AN71"/>
  <c r="AK69"/>
  <c r="AK54"/>
  <c r="AK61"/>
  <c r="AK23"/>
  <c r="AK53"/>
  <c r="AK46"/>
  <c r="AK55"/>
  <c r="AK59"/>
  <c r="AN60"/>
  <c r="AK63"/>
  <c r="AK68"/>
  <c r="AK74"/>
  <c r="AK73"/>
  <c r="AN70"/>
  <c r="AN75"/>
  <c r="AK82"/>
  <c r="AK84"/>
  <c r="AK87"/>
  <c r="AK88"/>
  <c r="AK91"/>
  <c r="AK30"/>
  <c r="AK14"/>
  <c r="AN28"/>
  <c r="AN8"/>
</calcChain>
</file>

<file path=xl/sharedStrings.xml><?xml version="1.0" encoding="utf-8"?>
<sst xmlns="http://schemas.openxmlformats.org/spreadsheetml/2006/main" count="491" uniqueCount="168">
  <si>
    <t>РБ</t>
  </si>
  <si>
    <t>Назив/опис добра</t>
  </si>
  <si>
    <t>Јединица мере</t>
  </si>
  <si>
    <t>Корисник</t>
  </si>
  <si>
    <t>ВМА Београд 2019</t>
  </si>
  <si>
    <t>ЦАпСК Београд 2019</t>
  </si>
  <si>
    <t>ВМЦ Нови Сад 2019</t>
  </si>
  <si>
    <t>ВБ Ниш 2019</t>
  </si>
  <si>
    <t>ВБ Нови Сад 2019</t>
  </si>
  <si>
    <t>ЦАпСк 2019</t>
  </si>
  <si>
    <t>ВМА Београд 2020</t>
  </si>
  <si>
    <t>ЦАпСК Београд 2020</t>
  </si>
  <si>
    <t>ВМЦ Нови Сад 2020</t>
  </si>
  <si>
    <t>ВБ Ниш 2020</t>
  </si>
  <si>
    <t>УКУПНО 2019</t>
  </si>
  <si>
    <t>УКУПНО 2020</t>
  </si>
  <si>
    <t>УКУПНО 2019+2020</t>
  </si>
  <si>
    <t>Јединична цена</t>
  </si>
  <si>
    <t>Квалитет</t>
  </si>
  <si>
    <t>Јединична цена (без ПДВа)</t>
  </si>
  <si>
    <t>Јединична цена (са  ПДВом)</t>
  </si>
  <si>
    <t>Укупна вредност без ПДВа 2019</t>
  </si>
  <si>
    <t>Укупна вредност без ПДВа 2020</t>
  </si>
  <si>
    <t>Укупна вредност без ПДВа 2019+2020</t>
  </si>
  <si>
    <t>Укупна вредност са ПДВом 2019</t>
  </si>
  <si>
    <t>Укупна вредност са ПДВом 2020</t>
  </si>
  <si>
    <t>Укупна вредност са ПДВом 2019+2020</t>
  </si>
  <si>
    <t>ПДВ у %</t>
  </si>
  <si>
    <t>Рок испоруке</t>
  </si>
  <si>
    <t>Рок трајања</t>
  </si>
  <si>
    <t>13</t>
  </si>
  <si>
    <t>Špric plastični sterilan ,insulinska podela 100 IJ ,bez igle, 1ml</t>
  </si>
  <si>
    <t>kom</t>
  </si>
  <si>
    <t>sf</t>
  </si>
  <si>
    <t>U danima po zaključenju ugovora , do 30dana</t>
  </si>
  <si>
    <t>najmanje 50% od proizvođačkog roka u momentu isporuke</t>
  </si>
  <si>
    <t>Špric plastični sterilan ,insulinska podela 100 IJ ,sa zatopljenom iglom, 1ml</t>
  </si>
  <si>
    <t>Špric plastični sterilan bez igle , 2 ml, dvodelni</t>
  </si>
  <si>
    <t>Špric plastični sterilan bez igle , 2 ml trodelni</t>
  </si>
  <si>
    <t>Špric plastični sterilan bez igle,  5ml, dvodelni</t>
  </si>
  <si>
    <t>Špric plastični sterilan bez igle,  10ml, dvodelni</t>
  </si>
  <si>
    <t>Špric plastični sterilan bez igle,  20ml, dvodelni</t>
  </si>
  <si>
    <t>Špric plastični sterilan bez igle,  20ml, trodelni</t>
  </si>
  <si>
    <t>Špric plastični, sterilan, 10ml LUER LOCK</t>
  </si>
  <si>
    <t>Špric plastični, sterilan, 20ml LUER LOCK</t>
  </si>
  <si>
    <t>Špric plastični sterilan bez igle,  50ml</t>
  </si>
  <si>
    <t xml:space="preserve">Špric plastični sterilan 140ml, trodelni </t>
  </si>
  <si>
    <t>Igla za injekciju, za jednokratnu upotrebu,sterilna,prečnika 0,40mm, duzine 20mm</t>
  </si>
  <si>
    <t>Igla za injekciju, za jednokratnu upotrebu,sterilna, prečnika 0.45mm, duzine 12-16mm</t>
  </si>
  <si>
    <t>Igla za injekciju, za jednokratnu upotrebu,sterilna, prečnika 0.50mm, duzine 16-25mm</t>
  </si>
  <si>
    <t>Igla za injekciju, za jednokratnu upotrebu,sterilna, prečnika 0.60mm, duzine 25-30mm</t>
  </si>
  <si>
    <t>Igla za injekciju, za jednokratnu upotrebu,sterilna, prečnika 0.70mm, duzine 38-40mm</t>
  </si>
  <si>
    <t>Igla za injekciju, za jednokratnu upotrebu,sterilna, prečnika 0.80mm, duzine 38-40mm</t>
  </si>
  <si>
    <t>Igla za injekciju, za jednokratnu upotrebu,sterilna, prečnika 0.90mm, duzine 38-40mm</t>
  </si>
  <si>
    <t>Igla za injekciju, za jednokratnu upotrebu,sterilna, prečnika 1.20mm, duzine 38-40mm</t>
  </si>
  <si>
    <t>Igla za injekciju, za jednokratnu upotrebu,sterilna, prečnika 1.20mm, duzine 50mm</t>
  </si>
  <si>
    <t xml:space="preserve">Igla za davanje insulina Novofine br 6 (0,3x6mm) ili odgovarajuće </t>
  </si>
  <si>
    <t>Odobrenje tipa merila od Direkcije za mere i dragocene
 metale</t>
  </si>
  <si>
    <t>Lanceta za kožne probe (prick),sterilna</t>
  </si>
  <si>
    <t>Lanceta za vađenje krvi,sterilna</t>
  </si>
  <si>
    <t xml:space="preserve"> Mikroepruveta  , plastična, sa poklopcem 1,5 ml </t>
  </si>
  <si>
    <t>mikb, imi</t>
  </si>
  <si>
    <t xml:space="preserve">
Sertifikat proizvođača 
o kvalitetu</t>
  </si>
  <si>
    <t>najmanje 12 meseci u momentu isporuke</t>
  </si>
  <si>
    <t xml:space="preserve">Mikroepruveta  , plastična, sa poklopcem (za PCR) O,5ml    </t>
  </si>
  <si>
    <t xml:space="preserve">Mikroepruveta  , plastična, sa poklopcem 2 ml          </t>
  </si>
  <si>
    <t>mikb</t>
  </si>
  <si>
    <t>Mikroepruveta , plastična, sa  zavrtnjem 1,5 ml</t>
  </si>
  <si>
    <t xml:space="preserve">Mikroepruveta  , plastična, sa poklopcem  (za PCR) 0.2 ml     </t>
  </si>
  <si>
    <t>mikb, pato, imi</t>
  </si>
  <si>
    <t xml:space="preserve">EPRUVETA ZA CENTRIFUGU PLASTIČNA  5O ml , poklopac sa zavrtnjem, konusno dno. 
</t>
  </si>
  <si>
    <t>imi</t>
  </si>
  <si>
    <t>Epruveta plastična  -dimenzije širina  (promer) 12mm x visina 75mm, nesterilna bez poklopca</t>
  </si>
  <si>
    <t>Epruveta plastična , podesna za rad na protočnom citofluorimetru (plave boje -dimenzije širina  (promer) 12mm x visina 75mm, nesterilna , bez poklopca</t>
  </si>
  <si>
    <t xml:space="preserve">Epruveta plastična, zapremine   50 ml , sterilna,  poklopac sa zavrtnjem, 
</t>
  </si>
  <si>
    <t>EPRUVETA promera 16mm, visine 100 mm, sa navojnim zatvaračem, nesterilna , 10 ml ,plastična</t>
  </si>
  <si>
    <t>pato</t>
  </si>
  <si>
    <t xml:space="preserve">EPRUVETA promera 16mm, visine 100 mm,  zapremine 13ml, sa spoljašnjim navojnim zatvaračem, sterilna pojedinačno pakovanje  , plastična, providna , </t>
  </si>
  <si>
    <t>Epruveta, plastična, sa zapušačem, sterilna  širina  (promer) 17mm x visina 105mm, 12ml</t>
  </si>
  <si>
    <t xml:space="preserve">Epruveta,  plastična, 16 x 105mm (12ml) za aparat LABUMAT i URISED </t>
  </si>
  <si>
    <t xml:space="preserve">Epruveta za centrifugu konusna graduisana 12 ml staklena </t>
  </si>
  <si>
    <t>Epruveta staklena 5ml -dimenzije širina (promer) 13mm x visina 75mm</t>
  </si>
  <si>
    <t>Epruveta staklena -dimenzije širina  (promer) 12mm x visina 75mm</t>
  </si>
  <si>
    <t>bez roka trajanja</t>
  </si>
  <si>
    <t>Epruveta staklena -dimenzije širina  (promer) 12mm x visina 100mm</t>
  </si>
  <si>
    <t>Epruveta staklena -dimenzije širina  (promer) 16mm x visina 100mm</t>
  </si>
  <si>
    <t>mikb, pato</t>
  </si>
  <si>
    <t>Epruveta staklena -dimenzije širina  (promer) 18mm x visina 180mm</t>
  </si>
  <si>
    <t>Igla za trepanobiopsiju koštane srži, sa dva poklopca, delom za zarobljavanje uzorka s ciljem smanjenja traumatizacije kosti ekstrakcionom žicom sa santimetarskom sklalom,mandrenom  sa piramidalnim vrhom,  kanilom koja ima "fish mouth" (riblja usta) vrh i sigurnosnom kapicom dimenzija 8G, dužine 15cm (iz 3 dela)</t>
  </si>
  <si>
    <t>hem</t>
  </si>
  <si>
    <t>Igla za aspiraciju koštane srži sa anatomskim držačem, mandrenom i zaštitnikom sa navojem dimenzije 14 - 15G dužine 80 - 100mm</t>
  </si>
  <si>
    <t>Igla za aspiraciju koštane srži za višekratnu upotrebu napravljena od nerđajućeg čelika sa  mandrenom i navijutkom, prečnika 1,2mm, dužine oko 80mm</t>
  </si>
  <si>
    <t>Igla za lumbalnu punkciju po Quincke-u, za jednokratnu upotrebu,sterilna, dimenzija 18G, dužine 88mm-90mm</t>
  </si>
  <si>
    <t>inf</t>
  </si>
  <si>
    <t>Igla za lumbalnu punkciju po Quincke-u, za jednokratnu upotrebu,sterilna, dimenzija 20G, dužine 88mm-90mm</t>
  </si>
  <si>
    <t>hem, inf</t>
  </si>
  <si>
    <t>Igla za biopsiju tkiva prostate, dimenzija igle je G16,dužina 200mm, za automatski pištolj, kompatibilne  sa pištoljima (aparatom) "C.R.BARD" i "Corazor Uromed biopsy device"</t>
  </si>
  <si>
    <t>uro</t>
  </si>
  <si>
    <t>Dve tranše.Prva tranša 60 dana od dana potpisivanja ugovora. Druga tranša 90 dana od dana potpisivanja ugovora</t>
  </si>
  <si>
    <t>Igla za biopsiju tkiva prostate, dimenzija igle je G18,dužina 200mm, za automatski pištolj, kompatibilne  sa pištoljima (aparatom) "C.R.BARD" i "Corazor Uromed biopsy device"</t>
  </si>
  <si>
    <t>PARTIJA 56</t>
  </si>
  <si>
    <t>Vakumska epruveta za koagulaciju sa puferovanim Na-citratom (0,105M) 13x75mm (3-5ml) 9NC</t>
  </si>
  <si>
    <t>sf, imb</t>
  </si>
  <si>
    <t>sukcevina  isporuka u roku od 30 dana od prijema pisanog zahteva  krajnjeg korisnika</t>
  </si>
  <si>
    <t>najmanje 70% od proizvođačkog roka u momentu isporuke</t>
  </si>
  <si>
    <t xml:space="preserve">VAKUMSKA EPRUVETA ZA ODVAJANJE SERUMA SA KLOT AKTIVATOROM/GEL 13x100mm ( 5-7ml ) </t>
  </si>
  <si>
    <t>VAKUMSKA EPRUVETA ZA ODVAJANJE SERUMA SA AKTIVATOROM KOAGULACIJE 13x100mm  (6-9ml )</t>
  </si>
  <si>
    <t xml:space="preserve">VAKUMSKA EPRUVETA ZA ODVAJANJE SERUMA SA KLOT AKTIVATOROM/GEL 16x100mm ( 8-10ml ) </t>
  </si>
  <si>
    <t xml:space="preserve">VAKUMSKA EPRUVETA ZA KRVNU SLIKU K3 EDTA 16x100mm (8- 9ml ) </t>
  </si>
  <si>
    <t>tran</t>
  </si>
  <si>
    <t xml:space="preserve">EPRUVETA ZA KAPILARNU KRV  sa K2EDTA  (500µL) </t>
  </si>
  <si>
    <t>imb</t>
  </si>
  <si>
    <t>Mikroepruveta za kapilarnu krv sa aktivatorom koagulacije/gel za odvajanje seruma, 0.5-1ml</t>
  </si>
  <si>
    <t xml:space="preserve">STERILNE IGLE ZA VAKUM SISTEM (SA INDIKATOROM PROTOKA) 21G 
 0.8 x 38-40mm </t>
  </si>
  <si>
    <t>56.10.</t>
  </si>
  <si>
    <t xml:space="preserve">STERILNE IGLE ZA VAKUM SISTEM (MULTIUZORKOVANJE) 20G 0.9mm </t>
  </si>
  <si>
    <t xml:space="preserve">STERILNE IGLE ZA VAKUM SISTEM (MULTIUZORKOVANJE) 21G 0.8mm </t>
  </si>
  <si>
    <t xml:space="preserve">KONTAKT AKTIVIRAJUĆE ILI AUTOMATSKE LANCETE ZA KAPILARNU KRV (2,0x1,5 mm) / KONTAKT AKTIVIRAJUĆE ILI AUTOMATSKE LANCETE ZA KAPILARNU KRV OZNAKE 21G / 2.8mm </t>
  </si>
  <si>
    <t xml:space="preserve">KONTAKT AKTIVIRAJUĆE ILI AUTOMATSKE LANCETE ZA KAPILARNU KRV(1.5 - 1,8x1,5 mm) / KONTAKT AKTIVIRAJUĆE ILI AUTOMATSKE LANCETE ZA KAPILARNU KRV OZNAKE 21G / 1.8mm </t>
  </si>
  <si>
    <t xml:space="preserve">Držač za igle I vakumske epruvete (holder). </t>
  </si>
  <si>
    <t>NEMA ROK</t>
  </si>
  <si>
    <t xml:space="preserve">pomoćni adapter za uzorkovanje krvi iz kanile </t>
  </si>
  <si>
    <t>Držač za iglu sa mehanizmom  za bezbedno uklanjanje igle</t>
  </si>
  <si>
    <t xml:space="preserve">Držač za iglu i epruvetu sa luer nastavkom za plasiranje igle u venu pod malim iglom </t>
  </si>
  <si>
    <t xml:space="preserve">Dodatak za prenos krvi iz šprica u vakuum epruvetu </t>
  </si>
  <si>
    <t xml:space="preserve">VAKUMSKA EPRUVETA SA LI-HEPARINOM  BEZ GELA 13x75mm    (3-4ml ) </t>
  </si>
  <si>
    <t>EPRUVETA za vađenje krvi, vakum sistem, plastična, za određivanje sedimentacije eritrocita na stalku, 2,75-3ml  nakon 60 minuta</t>
  </si>
  <si>
    <t>PARTIJA 58</t>
  </si>
  <si>
    <t>EPRUVETA VAKUUM  za sedimentaciju 2.0ml (POTROŠNI MATERIJAL KOMPATIBILAN SA APARATOM SEDIMATIC 100)</t>
  </si>
  <si>
    <t xml:space="preserve"> NOSAČ  ZA EPRUVETE za sedimentaciju (POTROŠNI MATERIJAL KOMPATIBILAN SA APARATOM SEDIMATIC 100) </t>
  </si>
  <si>
    <t>LATEKS  POVESKA SA KOPČOM</t>
  </si>
  <si>
    <t>Dodatak za uzimanje krvi iz problematičnih vena, dečiji, dimenzija 0.64 x 19mm ± 5%</t>
  </si>
  <si>
    <t>Vakuum epruveta za uzorkovanje krvi sa ACD-A 
antukoagulansom 9ml</t>
  </si>
  <si>
    <t xml:space="preserve">Trodelni luer-lock špric,cilindar i klip šprica od polipropilena, lako klizajuća glava sa dvostrukim zatvaranjem, bez lateksa 30ml </t>
  </si>
  <si>
    <t>citos</t>
  </si>
  <si>
    <t>EC deklaracija o prilagođavanju 
annex V council Directive 93/42/EEC, 
2007/47EC amandmana za medicinsku 
opremu. Sertifikat ISO 13845, ISO 9001</t>
  </si>
  <si>
    <t xml:space="preserve">Trodelni luer-lock špric,cilindar i klip šprica od polipropilena, lako klizajuća glava sa dvostrukim zatvaranjem, bez lateksa 50ml </t>
  </si>
  <si>
    <t>EC deklaracija o prilagođavanju annex
 V council Directive 93/42/EEC, 
2007/47EC amandmana za medicinsku opremu. 
Sertifikat ISO 13845, ISO 9001</t>
  </si>
  <si>
    <t>Špric plastični sterilan bez igle,  50ml, irigacioni</t>
  </si>
  <si>
    <t>Epruveta za izdvajanje mononukleara, plastična sa konusnim dnom, zapremine 15ml</t>
  </si>
  <si>
    <t>Epruveta , graduisana, centrifuška, 17x120mm, zapremina 15ml</t>
  </si>
  <si>
    <t>Propilenske test epruvete, plave, kompatibilne sa aparatom Beckman Coulter citometar, 12x75mm</t>
  </si>
  <si>
    <t xml:space="preserve">
Sertifikat proizvođača 
o kvalitetu , izjava  ptoizvođača</t>
  </si>
  <si>
    <t>Ramelove igle za biopsiju pleure</t>
  </si>
  <si>
    <t>pul</t>
  </si>
  <si>
    <t xml:space="preserve">Potrebno je dostaviti 
rešenje ALIMs sem ukoliko ponuđač dostavi važeće mišljenje ALIMS da ponuđeno sredstvo ne spada u medicinska sredstva
</t>
  </si>
  <si>
    <t xml:space="preserve">Chiba igle za citološku aspiraciju sa ultrazvučno vidljivim vrhom, 22G, dužine 10cm </t>
  </si>
  <si>
    <t>neuroh</t>
  </si>
  <si>
    <t xml:space="preserve">Igle za Eus - FNA od 19 G </t>
  </si>
  <si>
    <t>gastro</t>
  </si>
  <si>
    <t xml:space="preserve">Igle za EUS - FNA od 22 G </t>
  </si>
  <si>
    <t>najmanje 50% od proizvodjačkog roka u momentu isporuke</t>
  </si>
  <si>
    <t xml:space="preserve">VAKUMSKA EPRUVETA ZA KRVNU SLIKU K2 EDTA 13x75mm (3-5ml )  </t>
  </si>
  <si>
    <t>Произвођач</t>
  </si>
  <si>
    <t>Заштићени назив</t>
  </si>
  <si>
    <t>Toplomer za merenje telesne temperature u celzijusima, baždaren ( digitalni ili galijum)</t>
  </si>
  <si>
    <t>ОБРАЗАЦ ПОНУДЕ СА СТРУКТУРОМ ЦЕНЕ ПРИЛОГ 6</t>
  </si>
  <si>
    <t>Понуду дајемо : ( обавезно заокружити ) а)самостално б)са подизвођачем в) заједничка понуда</t>
  </si>
  <si>
    <t>Понуда број________________од __________________године за јавну набавку 6/19</t>
  </si>
  <si>
    <t>22</t>
  </si>
  <si>
    <t>23</t>
  </si>
  <si>
    <t>ПДВ %        (у процентима)</t>
  </si>
  <si>
    <t>17</t>
  </si>
  <si>
    <t>18</t>
  </si>
  <si>
    <t>19</t>
  </si>
  <si>
    <t>20</t>
  </si>
  <si>
    <t>21</t>
  </si>
  <si>
    <t>najmanje 2 godine u momentu isporuke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</si>
</sst>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38"/>
    </font>
    <font>
      <sz val="8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3">
    <cellStyle name="Normal" xfId="0" builtinId="0"/>
    <cellStyle name="Normal 2" xfId="2"/>
    <cellStyle name="Normal_Copy of OBJEDINJEN PLAN POTROSNOG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93"/>
  <sheetViews>
    <sheetView tabSelected="1" topLeftCell="C2" zoomScale="85" zoomScaleNormal="85" workbookViewId="0">
      <selection activeCell="AR56" sqref="AR56"/>
    </sheetView>
  </sheetViews>
  <sheetFormatPr defaultRowHeight="11.25"/>
  <cols>
    <col min="1" max="1" width="6.7109375" style="1" customWidth="1"/>
    <col min="2" max="2" width="41.7109375" style="1" customWidth="1"/>
    <col min="3" max="3" width="8.7109375" style="1" customWidth="1"/>
    <col min="4" max="4" width="8.7109375" style="1" hidden="1" customWidth="1"/>
    <col min="5" max="5" width="12.28515625" style="22" hidden="1" customWidth="1"/>
    <col min="6" max="8" width="8.7109375" style="22" hidden="1" customWidth="1"/>
    <col min="9" max="9" width="8.140625" style="22" customWidth="1"/>
    <col min="10" max="10" width="11.42578125" style="22" hidden="1" customWidth="1"/>
    <col min="11" max="11" width="7.7109375" style="22" customWidth="1"/>
    <col min="12" max="12" width="11.7109375" style="22" hidden="1" customWidth="1"/>
    <col min="13" max="13" width="8.42578125" style="22" customWidth="1"/>
    <col min="14" max="14" width="12.42578125" style="22" hidden="1" customWidth="1"/>
    <col min="15" max="15" width="8.85546875" style="22" customWidth="1"/>
    <col min="16" max="16" width="15.140625" style="22" hidden="1" customWidth="1"/>
    <col min="17" max="17" width="10.140625" style="22" customWidth="1"/>
    <col min="18" max="18" width="9.5703125" style="22" customWidth="1"/>
    <col min="19" max="19" width="8.28515625" style="22" customWidth="1"/>
    <col min="20" max="20" width="8.5703125" style="22" customWidth="1"/>
    <col min="21" max="21" width="13.7109375" style="22" hidden="1" customWidth="1"/>
    <col min="22" max="22" width="9.7109375" style="22" customWidth="1"/>
    <col min="23" max="23" width="10.7109375" style="22" customWidth="1"/>
    <col min="24" max="24" width="14.140625" style="22" hidden="1" customWidth="1"/>
    <col min="25" max="26" width="10.85546875" style="22" customWidth="1"/>
    <col min="27" max="27" width="10" style="22" customWidth="1"/>
    <col min="28" max="28" width="9.7109375" style="23" hidden="1" customWidth="1"/>
    <col min="29" max="29" width="7.28515625" style="23" customWidth="1"/>
    <col min="30" max="30" width="6.85546875" style="23" customWidth="1"/>
    <col min="31" max="31" width="19.5703125" style="23" hidden="1" customWidth="1"/>
    <col min="32" max="32" width="11.5703125" style="23" customWidth="1"/>
    <col min="33" max="34" width="15.85546875" style="23" hidden="1" customWidth="1"/>
    <col min="35" max="35" width="14.7109375" style="23" hidden="1" customWidth="1"/>
    <col min="36" max="36" width="11.28515625" style="23" customWidth="1"/>
    <col min="37" max="37" width="18.28515625" style="23" customWidth="1"/>
    <col min="38" max="38" width="20.28515625" style="23" hidden="1" customWidth="1"/>
    <col min="39" max="39" width="17.42578125" style="23" hidden="1" customWidth="1"/>
    <col min="40" max="40" width="16.85546875" style="23" hidden="1" customWidth="1"/>
    <col min="41" max="41" width="8.5703125" style="23" hidden="1" customWidth="1"/>
    <col min="42" max="42" width="27.7109375" style="1" hidden="1" customWidth="1"/>
    <col min="43" max="43" width="16" style="1" customWidth="1"/>
    <col min="44" max="44" width="15.42578125" style="1" customWidth="1"/>
    <col min="45" max="257" width="9.140625" style="1"/>
    <col min="258" max="258" width="6.7109375" style="1" customWidth="1"/>
    <col min="259" max="259" width="41.7109375" style="1" customWidth="1"/>
    <col min="260" max="261" width="8.7109375" style="1" customWidth="1"/>
    <col min="262" max="262" width="12.28515625" style="1" customWidth="1"/>
    <col min="263" max="265" width="0" style="1" hidden="1" customWidth="1"/>
    <col min="266" max="266" width="12.42578125" style="1" bestFit="1" customWidth="1"/>
    <col min="267" max="268" width="11.42578125" style="1" customWidth="1"/>
    <col min="269" max="270" width="11.7109375" style="1" customWidth="1"/>
    <col min="271" max="271" width="12.42578125" style="1" bestFit="1" customWidth="1"/>
    <col min="272" max="272" width="11.7109375" style="1" customWidth="1"/>
    <col min="273" max="273" width="15.140625" style="1" customWidth="1"/>
    <col min="274" max="276" width="16.28515625" style="1" customWidth="1"/>
    <col min="277" max="279" width="9.7109375" style="1" customWidth="1"/>
    <col min="280" max="281" width="13.7109375" style="1" customWidth="1"/>
    <col min="282" max="282" width="14.42578125" style="1" bestFit="1" customWidth="1"/>
    <col min="283" max="283" width="14.140625" style="1" customWidth="1"/>
    <col min="284" max="284" width="16.28515625" style="1" customWidth="1"/>
    <col min="285" max="285" width="0" style="1" hidden="1" customWidth="1"/>
    <col min="286" max="286" width="7.28515625" style="1" customWidth="1"/>
    <col min="287" max="287" width="6.85546875" style="1" customWidth="1"/>
    <col min="288" max="288" width="19.5703125" style="1" customWidth="1"/>
    <col min="289" max="291" width="15.85546875" style="1" customWidth="1"/>
    <col min="292" max="292" width="14.7109375" style="1" customWidth="1"/>
    <col min="293" max="293" width="18.28515625" style="1" customWidth="1"/>
    <col min="294" max="294" width="20.28515625" style="1" customWidth="1"/>
    <col min="295" max="295" width="17.42578125" style="1" customWidth="1"/>
    <col min="296" max="296" width="16.85546875" style="1" customWidth="1"/>
    <col min="297" max="298" width="0" style="1" hidden="1" customWidth="1"/>
    <col min="299" max="299" width="16" style="1" customWidth="1"/>
    <col min="300" max="300" width="15.42578125" style="1" customWidth="1"/>
    <col min="301" max="513" width="9.140625" style="1"/>
    <col min="514" max="514" width="6.7109375" style="1" customWidth="1"/>
    <col min="515" max="515" width="41.7109375" style="1" customWidth="1"/>
    <col min="516" max="517" width="8.7109375" style="1" customWidth="1"/>
    <col min="518" max="518" width="12.28515625" style="1" customWidth="1"/>
    <col min="519" max="521" width="0" style="1" hidden="1" customWidth="1"/>
    <col min="522" max="522" width="12.42578125" style="1" bestFit="1" customWidth="1"/>
    <col min="523" max="524" width="11.42578125" style="1" customWidth="1"/>
    <col min="525" max="526" width="11.7109375" style="1" customWidth="1"/>
    <col min="527" max="527" width="12.42578125" style="1" bestFit="1" customWidth="1"/>
    <col min="528" max="528" width="11.7109375" style="1" customWidth="1"/>
    <col min="529" max="529" width="15.140625" style="1" customWidth="1"/>
    <col min="530" max="532" width="16.28515625" style="1" customWidth="1"/>
    <col min="533" max="535" width="9.7109375" style="1" customWidth="1"/>
    <col min="536" max="537" width="13.7109375" style="1" customWidth="1"/>
    <col min="538" max="538" width="14.42578125" style="1" bestFit="1" customWidth="1"/>
    <col min="539" max="539" width="14.140625" style="1" customWidth="1"/>
    <col min="540" max="540" width="16.28515625" style="1" customWidth="1"/>
    <col min="541" max="541" width="0" style="1" hidden="1" customWidth="1"/>
    <col min="542" max="542" width="7.28515625" style="1" customWidth="1"/>
    <col min="543" max="543" width="6.85546875" style="1" customWidth="1"/>
    <col min="544" max="544" width="19.5703125" style="1" customWidth="1"/>
    <col min="545" max="547" width="15.85546875" style="1" customWidth="1"/>
    <col min="548" max="548" width="14.7109375" style="1" customWidth="1"/>
    <col min="549" max="549" width="18.28515625" style="1" customWidth="1"/>
    <col min="550" max="550" width="20.28515625" style="1" customWidth="1"/>
    <col min="551" max="551" width="17.42578125" style="1" customWidth="1"/>
    <col min="552" max="552" width="16.85546875" style="1" customWidth="1"/>
    <col min="553" max="554" width="0" style="1" hidden="1" customWidth="1"/>
    <col min="555" max="555" width="16" style="1" customWidth="1"/>
    <col min="556" max="556" width="15.42578125" style="1" customWidth="1"/>
    <col min="557" max="769" width="9.140625" style="1"/>
    <col min="770" max="770" width="6.7109375" style="1" customWidth="1"/>
    <col min="771" max="771" width="41.7109375" style="1" customWidth="1"/>
    <col min="772" max="773" width="8.7109375" style="1" customWidth="1"/>
    <col min="774" max="774" width="12.28515625" style="1" customWidth="1"/>
    <col min="775" max="777" width="0" style="1" hidden="1" customWidth="1"/>
    <col min="778" max="778" width="12.42578125" style="1" bestFit="1" customWidth="1"/>
    <col min="779" max="780" width="11.42578125" style="1" customWidth="1"/>
    <col min="781" max="782" width="11.7109375" style="1" customWidth="1"/>
    <col min="783" max="783" width="12.42578125" style="1" bestFit="1" customWidth="1"/>
    <col min="784" max="784" width="11.7109375" style="1" customWidth="1"/>
    <col min="785" max="785" width="15.140625" style="1" customWidth="1"/>
    <col min="786" max="788" width="16.28515625" style="1" customWidth="1"/>
    <col min="789" max="791" width="9.7109375" style="1" customWidth="1"/>
    <col min="792" max="793" width="13.7109375" style="1" customWidth="1"/>
    <col min="794" max="794" width="14.42578125" style="1" bestFit="1" customWidth="1"/>
    <col min="795" max="795" width="14.140625" style="1" customWidth="1"/>
    <col min="796" max="796" width="16.28515625" style="1" customWidth="1"/>
    <col min="797" max="797" width="0" style="1" hidden="1" customWidth="1"/>
    <col min="798" max="798" width="7.28515625" style="1" customWidth="1"/>
    <col min="799" max="799" width="6.85546875" style="1" customWidth="1"/>
    <col min="800" max="800" width="19.5703125" style="1" customWidth="1"/>
    <col min="801" max="803" width="15.85546875" style="1" customWidth="1"/>
    <col min="804" max="804" width="14.7109375" style="1" customWidth="1"/>
    <col min="805" max="805" width="18.28515625" style="1" customWidth="1"/>
    <col min="806" max="806" width="20.28515625" style="1" customWidth="1"/>
    <col min="807" max="807" width="17.42578125" style="1" customWidth="1"/>
    <col min="808" max="808" width="16.85546875" style="1" customWidth="1"/>
    <col min="809" max="810" width="0" style="1" hidden="1" customWidth="1"/>
    <col min="811" max="811" width="16" style="1" customWidth="1"/>
    <col min="812" max="812" width="15.42578125" style="1" customWidth="1"/>
    <col min="813" max="1025" width="9.140625" style="1"/>
    <col min="1026" max="1026" width="6.7109375" style="1" customWidth="1"/>
    <col min="1027" max="1027" width="41.7109375" style="1" customWidth="1"/>
    <col min="1028" max="1029" width="8.7109375" style="1" customWidth="1"/>
    <col min="1030" max="1030" width="12.28515625" style="1" customWidth="1"/>
    <col min="1031" max="1033" width="0" style="1" hidden="1" customWidth="1"/>
    <col min="1034" max="1034" width="12.42578125" style="1" bestFit="1" customWidth="1"/>
    <col min="1035" max="1036" width="11.42578125" style="1" customWidth="1"/>
    <col min="1037" max="1038" width="11.7109375" style="1" customWidth="1"/>
    <col min="1039" max="1039" width="12.42578125" style="1" bestFit="1" customWidth="1"/>
    <col min="1040" max="1040" width="11.7109375" style="1" customWidth="1"/>
    <col min="1041" max="1041" width="15.140625" style="1" customWidth="1"/>
    <col min="1042" max="1044" width="16.28515625" style="1" customWidth="1"/>
    <col min="1045" max="1047" width="9.7109375" style="1" customWidth="1"/>
    <col min="1048" max="1049" width="13.7109375" style="1" customWidth="1"/>
    <col min="1050" max="1050" width="14.42578125" style="1" bestFit="1" customWidth="1"/>
    <col min="1051" max="1051" width="14.140625" style="1" customWidth="1"/>
    <col min="1052" max="1052" width="16.28515625" style="1" customWidth="1"/>
    <col min="1053" max="1053" width="0" style="1" hidden="1" customWidth="1"/>
    <col min="1054" max="1054" width="7.28515625" style="1" customWidth="1"/>
    <col min="1055" max="1055" width="6.85546875" style="1" customWidth="1"/>
    <col min="1056" max="1056" width="19.5703125" style="1" customWidth="1"/>
    <col min="1057" max="1059" width="15.85546875" style="1" customWidth="1"/>
    <col min="1060" max="1060" width="14.7109375" style="1" customWidth="1"/>
    <col min="1061" max="1061" width="18.28515625" style="1" customWidth="1"/>
    <col min="1062" max="1062" width="20.28515625" style="1" customWidth="1"/>
    <col min="1063" max="1063" width="17.42578125" style="1" customWidth="1"/>
    <col min="1064" max="1064" width="16.85546875" style="1" customWidth="1"/>
    <col min="1065" max="1066" width="0" style="1" hidden="1" customWidth="1"/>
    <col min="1067" max="1067" width="16" style="1" customWidth="1"/>
    <col min="1068" max="1068" width="15.42578125" style="1" customWidth="1"/>
    <col min="1069" max="1281" width="9.140625" style="1"/>
    <col min="1282" max="1282" width="6.7109375" style="1" customWidth="1"/>
    <col min="1283" max="1283" width="41.7109375" style="1" customWidth="1"/>
    <col min="1284" max="1285" width="8.7109375" style="1" customWidth="1"/>
    <col min="1286" max="1286" width="12.28515625" style="1" customWidth="1"/>
    <col min="1287" max="1289" width="0" style="1" hidden="1" customWidth="1"/>
    <col min="1290" max="1290" width="12.42578125" style="1" bestFit="1" customWidth="1"/>
    <col min="1291" max="1292" width="11.42578125" style="1" customWidth="1"/>
    <col min="1293" max="1294" width="11.7109375" style="1" customWidth="1"/>
    <col min="1295" max="1295" width="12.42578125" style="1" bestFit="1" customWidth="1"/>
    <col min="1296" max="1296" width="11.7109375" style="1" customWidth="1"/>
    <col min="1297" max="1297" width="15.140625" style="1" customWidth="1"/>
    <col min="1298" max="1300" width="16.28515625" style="1" customWidth="1"/>
    <col min="1301" max="1303" width="9.7109375" style="1" customWidth="1"/>
    <col min="1304" max="1305" width="13.7109375" style="1" customWidth="1"/>
    <col min="1306" max="1306" width="14.42578125" style="1" bestFit="1" customWidth="1"/>
    <col min="1307" max="1307" width="14.140625" style="1" customWidth="1"/>
    <col min="1308" max="1308" width="16.28515625" style="1" customWidth="1"/>
    <col min="1309" max="1309" width="0" style="1" hidden="1" customWidth="1"/>
    <col min="1310" max="1310" width="7.28515625" style="1" customWidth="1"/>
    <col min="1311" max="1311" width="6.85546875" style="1" customWidth="1"/>
    <col min="1312" max="1312" width="19.5703125" style="1" customWidth="1"/>
    <col min="1313" max="1315" width="15.85546875" style="1" customWidth="1"/>
    <col min="1316" max="1316" width="14.7109375" style="1" customWidth="1"/>
    <col min="1317" max="1317" width="18.28515625" style="1" customWidth="1"/>
    <col min="1318" max="1318" width="20.28515625" style="1" customWidth="1"/>
    <col min="1319" max="1319" width="17.42578125" style="1" customWidth="1"/>
    <col min="1320" max="1320" width="16.85546875" style="1" customWidth="1"/>
    <col min="1321" max="1322" width="0" style="1" hidden="1" customWidth="1"/>
    <col min="1323" max="1323" width="16" style="1" customWidth="1"/>
    <col min="1324" max="1324" width="15.42578125" style="1" customWidth="1"/>
    <col min="1325" max="1537" width="9.140625" style="1"/>
    <col min="1538" max="1538" width="6.7109375" style="1" customWidth="1"/>
    <col min="1539" max="1539" width="41.7109375" style="1" customWidth="1"/>
    <col min="1540" max="1541" width="8.7109375" style="1" customWidth="1"/>
    <col min="1542" max="1542" width="12.28515625" style="1" customWidth="1"/>
    <col min="1543" max="1545" width="0" style="1" hidden="1" customWidth="1"/>
    <col min="1546" max="1546" width="12.42578125" style="1" bestFit="1" customWidth="1"/>
    <col min="1547" max="1548" width="11.42578125" style="1" customWidth="1"/>
    <col min="1549" max="1550" width="11.7109375" style="1" customWidth="1"/>
    <col min="1551" max="1551" width="12.42578125" style="1" bestFit="1" customWidth="1"/>
    <col min="1552" max="1552" width="11.7109375" style="1" customWidth="1"/>
    <col min="1553" max="1553" width="15.140625" style="1" customWidth="1"/>
    <col min="1554" max="1556" width="16.28515625" style="1" customWidth="1"/>
    <col min="1557" max="1559" width="9.7109375" style="1" customWidth="1"/>
    <col min="1560" max="1561" width="13.7109375" style="1" customWidth="1"/>
    <col min="1562" max="1562" width="14.42578125" style="1" bestFit="1" customWidth="1"/>
    <col min="1563" max="1563" width="14.140625" style="1" customWidth="1"/>
    <col min="1564" max="1564" width="16.28515625" style="1" customWidth="1"/>
    <col min="1565" max="1565" width="0" style="1" hidden="1" customWidth="1"/>
    <col min="1566" max="1566" width="7.28515625" style="1" customWidth="1"/>
    <col min="1567" max="1567" width="6.85546875" style="1" customWidth="1"/>
    <col min="1568" max="1568" width="19.5703125" style="1" customWidth="1"/>
    <col min="1569" max="1571" width="15.85546875" style="1" customWidth="1"/>
    <col min="1572" max="1572" width="14.7109375" style="1" customWidth="1"/>
    <col min="1573" max="1573" width="18.28515625" style="1" customWidth="1"/>
    <col min="1574" max="1574" width="20.28515625" style="1" customWidth="1"/>
    <col min="1575" max="1575" width="17.42578125" style="1" customWidth="1"/>
    <col min="1576" max="1576" width="16.85546875" style="1" customWidth="1"/>
    <col min="1577" max="1578" width="0" style="1" hidden="1" customWidth="1"/>
    <col min="1579" max="1579" width="16" style="1" customWidth="1"/>
    <col min="1580" max="1580" width="15.42578125" style="1" customWidth="1"/>
    <col min="1581" max="1793" width="9.140625" style="1"/>
    <col min="1794" max="1794" width="6.7109375" style="1" customWidth="1"/>
    <col min="1795" max="1795" width="41.7109375" style="1" customWidth="1"/>
    <col min="1796" max="1797" width="8.7109375" style="1" customWidth="1"/>
    <col min="1798" max="1798" width="12.28515625" style="1" customWidth="1"/>
    <col min="1799" max="1801" width="0" style="1" hidden="1" customWidth="1"/>
    <col min="1802" max="1802" width="12.42578125" style="1" bestFit="1" customWidth="1"/>
    <col min="1803" max="1804" width="11.42578125" style="1" customWidth="1"/>
    <col min="1805" max="1806" width="11.7109375" style="1" customWidth="1"/>
    <col min="1807" max="1807" width="12.42578125" style="1" bestFit="1" customWidth="1"/>
    <col min="1808" max="1808" width="11.7109375" style="1" customWidth="1"/>
    <col min="1809" max="1809" width="15.140625" style="1" customWidth="1"/>
    <col min="1810" max="1812" width="16.28515625" style="1" customWidth="1"/>
    <col min="1813" max="1815" width="9.7109375" style="1" customWidth="1"/>
    <col min="1816" max="1817" width="13.7109375" style="1" customWidth="1"/>
    <col min="1818" max="1818" width="14.42578125" style="1" bestFit="1" customWidth="1"/>
    <col min="1819" max="1819" width="14.140625" style="1" customWidth="1"/>
    <col min="1820" max="1820" width="16.28515625" style="1" customWidth="1"/>
    <col min="1821" max="1821" width="0" style="1" hidden="1" customWidth="1"/>
    <col min="1822" max="1822" width="7.28515625" style="1" customWidth="1"/>
    <col min="1823" max="1823" width="6.85546875" style="1" customWidth="1"/>
    <col min="1824" max="1824" width="19.5703125" style="1" customWidth="1"/>
    <col min="1825" max="1827" width="15.85546875" style="1" customWidth="1"/>
    <col min="1828" max="1828" width="14.7109375" style="1" customWidth="1"/>
    <col min="1829" max="1829" width="18.28515625" style="1" customWidth="1"/>
    <col min="1830" max="1830" width="20.28515625" style="1" customWidth="1"/>
    <col min="1831" max="1831" width="17.42578125" style="1" customWidth="1"/>
    <col min="1832" max="1832" width="16.85546875" style="1" customWidth="1"/>
    <col min="1833" max="1834" width="0" style="1" hidden="1" customWidth="1"/>
    <col min="1835" max="1835" width="16" style="1" customWidth="1"/>
    <col min="1836" max="1836" width="15.42578125" style="1" customWidth="1"/>
    <col min="1837" max="2049" width="9.140625" style="1"/>
    <col min="2050" max="2050" width="6.7109375" style="1" customWidth="1"/>
    <col min="2051" max="2051" width="41.7109375" style="1" customWidth="1"/>
    <col min="2052" max="2053" width="8.7109375" style="1" customWidth="1"/>
    <col min="2054" max="2054" width="12.28515625" style="1" customWidth="1"/>
    <col min="2055" max="2057" width="0" style="1" hidden="1" customWidth="1"/>
    <col min="2058" max="2058" width="12.42578125" style="1" bestFit="1" customWidth="1"/>
    <col min="2059" max="2060" width="11.42578125" style="1" customWidth="1"/>
    <col min="2061" max="2062" width="11.7109375" style="1" customWidth="1"/>
    <col min="2063" max="2063" width="12.42578125" style="1" bestFit="1" customWidth="1"/>
    <col min="2064" max="2064" width="11.7109375" style="1" customWidth="1"/>
    <col min="2065" max="2065" width="15.140625" style="1" customWidth="1"/>
    <col min="2066" max="2068" width="16.28515625" style="1" customWidth="1"/>
    <col min="2069" max="2071" width="9.7109375" style="1" customWidth="1"/>
    <col min="2072" max="2073" width="13.7109375" style="1" customWidth="1"/>
    <col min="2074" max="2074" width="14.42578125" style="1" bestFit="1" customWidth="1"/>
    <col min="2075" max="2075" width="14.140625" style="1" customWidth="1"/>
    <col min="2076" max="2076" width="16.28515625" style="1" customWidth="1"/>
    <col min="2077" max="2077" width="0" style="1" hidden="1" customWidth="1"/>
    <col min="2078" max="2078" width="7.28515625" style="1" customWidth="1"/>
    <col min="2079" max="2079" width="6.85546875" style="1" customWidth="1"/>
    <col min="2080" max="2080" width="19.5703125" style="1" customWidth="1"/>
    <col min="2081" max="2083" width="15.85546875" style="1" customWidth="1"/>
    <col min="2084" max="2084" width="14.7109375" style="1" customWidth="1"/>
    <col min="2085" max="2085" width="18.28515625" style="1" customWidth="1"/>
    <col min="2086" max="2086" width="20.28515625" style="1" customWidth="1"/>
    <col min="2087" max="2087" width="17.42578125" style="1" customWidth="1"/>
    <col min="2088" max="2088" width="16.85546875" style="1" customWidth="1"/>
    <col min="2089" max="2090" width="0" style="1" hidden="1" customWidth="1"/>
    <col min="2091" max="2091" width="16" style="1" customWidth="1"/>
    <col min="2092" max="2092" width="15.42578125" style="1" customWidth="1"/>
    <col min="2093" max="2305" width="9.140625" style="1"/>
    <col min="2306" max="2306" width="6.7109375" style="1" customWidth="1"/>
    <col min="2307" max="2307" width="41.7109375" style="1" customWidth="1"/>
    <col min="2308" max="2309" width="8.7109375" style="1" customWidth="1"/>
    <col min="2310" max="2310" width="12.28515625" style="1" customWidth="1"/>
    <col min="2311" max="2313" width="0" style="1" hidden="1" customWidth="1"/>
    <col min="2314" max="2314" width="12.42578125" style="1" bestFit="1" customWidth="1"/>
    <col min="2315" max="2316" width="11.42578125" style="1" customWidth="1"/>
    <col min="2317" max="2318" width="11.7109375" style="1" customWidth="1"/>
    <col min="2319" max="2319" width="12.42578125" style="1" bestFit="1" customWidth="1"/>
    <col min="2320" max="2320" width="11.7109375" style="1" customWidth="1"/>
    <col min="2321" max="2321" width="15.140625" style="1" customWidth="1"/>
    <col min="2322" max="2324" width="16.28515625" style="1" customWidth="1"/>
    <col min="2325" max="2327" width="9.7109375" style="1" customWidth="1"/>
    <col min="2328" max="2329" width="13.7109375" style="1" customWidth="1"/>
    <col min="2330" max="2330" width="14.42578125" style="1" bestFit="1" customWidth="1"/>
    <col min="2331" max="2331" width="14.140625" style="1" customWidth="1"/>
    <col min="2332" max="2332" width="16.28515625" style="1" customWidth="1"/>
    <col min="2333" max="2333" width="0" style="1" hidden="1" customWidth="1"/>
    <col min="2334" max="2334" width="7.28515625" style="1" customWidth="1"/>
    <col min="2335" max="2335" width="6.85546875" style="1" customWidth="1"/>
    <col min="2336" max="2336" width="19.5703125" style="1" customWidth="1"/>
    <col min="2337" max="2339" width="15.85546875" style="1" customWidth="1"/>
    <col min="2340" max="2340" width="14.7109375" style="1" customWidth="1"/>
    <col min="2341" max="2341" width="18.28515625" style="1" customWidth="1"/>
    <col min="2342" max="2342" width="20.28515625" style="1" customWidth="1"/>
    <col min="2343" max="2343" width="17.42578125" style="1" customWidth="1"/>
    <col min="2344" max="2344" width="16.85546875" style="1" customWidth="1"/>
    <col min="2345" max="2346" width="0" style="1" hidden="1" customWidth="1"/>
    <col min="2347" max="2347" width="16" style="1" customWidth="1"/>
    <col min="2348" max="2348" width="15.42578125" style="1" customWidth="1"/>
    <col min="2349" max="2561" width="9.140625" style="1"/>
    <col min="2562" max="2562" width="6.7109375" style="1" customWidth="1"/>
    <col min="2563" max="2563" width="41.7109375" style="1" customWidth="1"/>
    <col min="2564" max="2565" width="8.7109375" style="1" customWidth="1"/>
    <col min="2566" max="2566" width="12.28515625" style="1" customWidth="1"/>
    <col min="2567" max="2569" width="0" style="1" hidden="1" customWidth="1"/>
    <col min="2570" max="2570" width="12.42578125" style="1" bestFit="1" customWidth="1"/>
    <col min="2571" max="2572" width="11.42578125" style="1" customWidth="1"/>
    <col min="2573" max="2574" width="11.7109375" style="1" customWidth="1"/>
    <col min="2575" max="2575" width="12.42578125" style="1" bestFit="1" customWidth="1"/>
    <col min="2576" max="2576" width="11.7109375" style="1" customWidth="1"/>
    <col min="2577" max="2577" width="15.140625" style="1" customWidth="1"/>
    <col min="2578" max="2580" width="16.28515625" style="1" customWidth="1"/>
    <col min="2581" max="2583" width="9.7109375" style="1" customWidth="1"/>
    <col min="2584" max="2585" width="13.7109375" style="1" customWidth="1"/>
    <col min="2586" max="2586" width="14.42578125" style="1" bestFit="1" customWidth="1"/>
    <col min="2587" max="2587" width="14.140625" style="1" customWidth="1"/>
    <col min="2588" max="2588" width="16.28515625" style="1" customWidth="1"/>
    <col min="2589" max="2589" width="0" style="1" hidden="1" customWidth="1"/>
    <col min="2590" max="2590" width="7.28515625" style="1" customWidth="1"/>
    <col min="2591" max="2591" width="6.85546875" style="1" customWidth="1"/>
    <col min="2592" max="2592" width="19.5703125" style="1" customWidth="1"/>
    <col min="2593" max="2595" width="15.85546875" style="1" customWidth="1"/>
    <col min="2596" max="2596" width="14.7109375" style="1" customWidth="1"/>
    <col min="2597" max="2597" width="18.28515625" style="1" customWidth="1"/>
    <col min="2598" max="2598" width="20.28515625" style="1" customWidth="1"/>
    <col min="2599" max="2599" width="17.42578125" style="1" customWidth="1"/>
    <col min="2600" max="2600" width="16.85546875" style="1" customWidth="1"/>
    <col min="2601" max="2602" width="0" style="1" hidden="1" customWidth="1"/>
    <col min="2603" max="2603" width="16" style="1" customWidth="1"/>
    <col min="2604" max="2604" width="15.42578125" style="1" customWidth="1"/>
    <col min="2605" max="2817" width="9.140625" style="1"/>
    <col min="2818" max="2818" width="6.7109375" style="1" customWidth="1"/>
    <col min="2819" max="2819" width="41.7109375" style="1" customWidth="1"/>
    <col min="2820" max="2821" width="8.7109375" style="1" customWidth="1"/>
    <col min="2822" max="2822" width="12.28515625" style="1" customWidth="1"/>
    <col min="2823" max="2825" width="0" style="1" hidden="1" customWidth="1"/>
    <col min="2826" max="2826" width="12.42578125" style="1" bestFit="1" customWidth="1"/>
    <col min="2827" max="2828" width="11.42578125" style="1" customWidth="1"/>
    <col min="2829" max="2830" width="11.7109375" style="1" customWidth="1"/>
    <col min="2831" max="2831" width="12.42578125" style="1" bestFit="1" customWidth="1"/>
    <col min="2832" max="2832" width="11.7109375" style="1" customWidth="1"/>
    <col min="2833" max="2833" width="15.140625" style="1" customWidth="1"/>
    <col min="2834" max="2836" width="16.28515625" style="1" customWidth="1"/>
    <col min="2837" max="2839" width="9.7109375" style="1" customWidth="1"/>
    <col min="2840" max="2841" width="13.7109375" style="1" customWidth="1"/>
    <col min="2842" max="2842" width="14.42578125" style="1" bestFit="1" customWidth="1"/>
    <col min="2843" max="2843" width="14.140625" style="1" customWidth="1"/>
    <col min="2844" max="2844" width="16.28515625" style="1" customWidth="1"/>
    <col min="2845" max="2845" width="0" style="1" hidden="1" customWidth="1"/>
    <col min="2846" max="2846" width="7.28515625" style="1" customWidth="1"/>
    <col min="2847" max="2847" width="6.85546875" style="1" customWidth="1"/>
    <col min="2848" max="2848" width="19.5703125" style="1" customWidth="1"/>
    <col min="2849" max="2851" width="15.85546875" style="1" customWidth="1"/>
    <col min="2852" max="2852" width="14.7109375" style="1" customWidth="1"/>
    <col min="2853" max="2853" width="18.28515625" style="1" customWidth="1"/>
    <col min="2854" max="2854" width="20.28515625" style="1" customWidth="1"/>
    <col min="2855" max="2855" width="17.42578125" style="1" customWidth="1"/>
    <col min="2856" max="2856" width="16.85546875" style="1" customWidth="1"/>
    <col min="2857" max="2858" width="0" style="1" hidden="1" customWidth="1"/>
    <col min="2859" max="2859" width="16" style="1" customWidth="1"/>
    <col min="2860" max="2860" width="15.42578125" style="1" customWidth="1"/>
    <col min="2861" max="3073" width="9.140625" style="1"/>
    <col min="3074" max="3074" width="6.7109375" style="1" customWidth="1"/>
    <col min="3075" max="3075" width="41.7109375" style="1" customWidth="1"/>
    <col min="3076" max="3077" width="8.7109375" style="1" customWidth="1"/>
    <col min="3078" max="3078" width="12.28515625" style="1" customWidth="1"/>
    <col min="3079" max="3081" width="0" style="1" hidden="1" customWidth="1"/>
    <col min="3082" max="3082" width="12.42578125" style="1" bestFit="1" customWidth="1"/>
    <col min="3083" max="3084" width="11.42578125" style="1" customWidth="1"/>
    <col min="3085" max="3086" width="11.7109375" style="1" customWidth="1"/>
    <col min="3087" max="3087" width="12.42578125" style="1" bestFit="1" customWidth="1"/>
    <col min="3088" max="3088" width="11.7109375" style="1" customWidth="1"/>
    <col min="3089" max="3089" width="15.140625" style="1" customWidth="1"/>
    <col min="3090" max="3092" width="16.28515625" style="1" customWidth="1"/>
    <col min="3093" max="3095" width="9.7109375" style="1" customWidth="1"/>
    <col min="3096" max="3097" width="13.7109375" style="1" customWidth="1"/>
    <col min="3098" max="3098" width="14.42578125" style="1" bestFit="1" customWidth="1"/>
    <col min="3099" max="3099" width="14.140625" style="1" customWidth="1"/>
    <col min="3100" max="3100" width="16.28515625" style="1" customWidth="1"/>
    <col min="3101" max="3101" width="0" style="1" hidden="1" customWidth="1"/>
    <col min="3102" max="3102" width="7.28515625" style="1" customWidth="1"/>
    <col min="3103" max="3103" width="6.85546875" style="1" customWidth="1"/>
    <col min="3104" max="3104" width="19.5703125" style="1" customWidth="1"/>
    <col min="3105" max="3107" width="15.85546875" style="1" customWidth="1"/>
    <col min="3108" max="3108" width="14.7109375" style="1" customWidth="1"/>
    <col min="3109" max="3109" width="18.28515625" style="1" customWidth="1"/>
    <col min="3110" max="3110" width="20.28515625" style="1" customWidth="1"/>
    <col min="3111" max="3111" width="17.42578125" style="1" customWidth="1"/>
    <col min="3112" max="3112" width="16.85546875" style="1" customWidth="1"/>
    <col min="3113" max="3114" width="0" style="1" hidden="1" customWidth="1"/>
    <col min="3115" max="3115" width="16" style="1" customWidth="1"/>
    <col min="3116" max="3116" width="15.42578125" style="1" customWidth="1"/>
    <col min="3117" max="3329" width="9.140625" style="1"/>
    <col min="3330" max="3330" width="6.7109375" style="1" customWidth="1"/>
    <col min="3331" max="3331" width="41.7109375" style="1" customWidth="1"/>
    <col min="3332" max="3333" width="8.7109375" style="1" customWidth="1"/>
    <col min="3334" max="3334" width="12.28515625" style="1" customWidth="1"/>
    <col min="3335" max="3337" width="0" style="1" hidden="1" customWidth="1"/>
    <col min="3338" max="3338" width="12.42578125" style="1" bestFit="1" customWidth="1"/>
    <col min="3339" max="3340" width="11.42578125" style="1" customWidth="1"/>
    <col min="3341" max="3342" width="11.7109375" style="1" customWidth="1"/>
    <col min="3343" max="3343" width="12.42578125" style="1" bestFit="1" customWidth="1"/>
    <col min="3344" max="3344" width="11.7109375" style="1" customWidth="1"/>
    <col min="3345" max="3345" width="15.140625" style="1" customWidth="1"/>
    <col min="3346" max="3348" width="16.28515625" style="1" customWidth="1"/>
    <col min="3349" max="3351" width="9.7109375" style="1" customWidth="1"/>
    <col min="3352" max="3353" width="13.7109375" style="1" customWidth="1"/>
    <col min="3354" max="3354" width="14.42578125" style="1" bestFit="1" customWidth="1"/>
    <col min="3355" max="3355" width="14.140625" style="1" customWidth="1"/>
    <col min="3356" max="3356" width="16.28515625" style="1" customWidth="1"/>
    <col min="3357" max="3357" width="0" style="1" hidden="1" customWidth="1"/>
    <col min="3358" max="3358" width="7.28515625" style="1" customWidth="1"/>
    <col min="3359" max="3359" width="6.85546875" style="1" customWidth="1"/>
    <col min="3360" max="3360" width="19.5703125" style="1" customWidth="1"/>
    <col min="3361" max="3363" width="15.85546875" style="1" customWidth="1"/>
    <col min="3364" max="3364" width="14.7109375" style="1" customWidth="1"/>
    <col min="3365" max="3365" width="18.28515625" style="1" customWidth="1"/>
    <col min="3366" max="3366" width="20.28515625" style="1" customWidth="1"/>
    <col min="3367" max="3367" width="17.42578125" style="1" customWidth="1"/>
    <col min="3368" max="3368" width="16.85546875" style="1" customWidth="1"/>
    <col min="3369" max="3370" width="0" style="1" hidden="1" customWidth="1"/>
    <col min="3371" max="3371" width="16" style="1" customWidth="1"/>
    <col min="3372" max="3372" width="15.42578125" style="1" customWidth="1"/>
    <col min="3373" max="3585" width="9.140625" style="1"/>
    <col min="3586" max="3586" width="6.7109375" style="1" customWidth="1"/>
    <col min="3587" max="3587" width="41.7109375" style="1" customWidth="1"/>
    <col min="3588" max="3589" width="8.7109375" style="1" customWidth="1"/>
    <col min="3590" max="3590" width="12.28515625" style="1" customWidth="1"/>
    <col min="3591" max="3593" width="0" style="1" hidden="1" customWidth="1"/>
    <col min="3594" max="3594" width="12.42578125" style="1" bestFit="1" customWidth="1"/>
    <col min="3595" max="3596" width="11.42578125" style="1" customWidth="1"/>
    <col min="3597" max="3598" width="11.7109375" style="1" customWidth="1"/>
    <col min="3599" max="3599" width="12.42578125" style="1" bestFit="1" customWidth="1"/>
    <col min="3600" max="3600" width="11.7109375" style="1" customWidth="1"/>
    <col min="3601" max="3601" width="15.140625" style="1" customWidth="1"/>
    <col min="3602" max="3604" width="16.28515625" style="1" customWidth="1"/>
    <col min="3605" max="3607" width="9.7109375" style="1" customWidth="1"/>
    <col min="3608" max="3609" width="13.7109375" style="1" customWidth="1"/>
    <col min="3610" max="3610" width="14.42578125" style="1" bestFit="1" customWidth="1"/>
    <col min="3611" max="3611" width="14.140625" style="1" customWidth="1"/>
    <col min="3612" max="3612" width="16.28515625" style="1" customWidth="1"/>
    <col min="3613" max="3613" width="0" style="1" hidden="1" customWidth="1"/>
    <col min="3614" max="3614" width="7.28515625" style="1" customWidth="1"/>
    <col min="3615" max="3615" width="6.85546875" style="1" customWidth="1"/>
    <col min="3616" max="3616" width="19.5703125" style="1" customWidth="1"/>
    <col min="3617" max="3619" width="15.85546875" style="1" customWidth="1"/>
    <col min="3620" max="3620" width="14.7109375" style="1" customWidth="1"/>
    <col min="3621" max="3621" width="18.28515625" style="1" customWidth="1"/>
    <col min="3622" max="3622" width="20.28515625" style="1" customWidth="1"/>
    <col min="3623" max="3623" width="17.42578125" style="1" customWidth="1"/>
    <col min="3624" max="3624" width="16.85546875" style="1" customWidth="1"/>
    <col min="3625" max="3626" width="0" style="1" hidden="1" customWidth="1"/>
    <col min="3627" max="3627" width="16" style="1" customWidth="1"/>
    <col min="3628" max="3628" width="15.42578125" style="1" customWidth="1"/>
    <col min="3629" max="3841" width="9.140625" style="1"/>
    <col min="3842" max="3842" width="6.7109375" style="1" customWidth="1"/>
    <col min="3843" max="3843" width="41.7109375" style="1" customWidth="1"/>
    <col min="3844" max="3845" width="8.7109375" style="1" customWidth="1"/>
    <col min="3846" max="3846" width="12.28515625" style="1" customWidth="1"/>
    <col min="3847" max="3849" width="0" style="1" hidden="1" customWidth="1"/>
    <col min="3850" max="3850" width="12.42578125" style="1" bestFit="1" customWidth="1"/>
    <col min="3851" max="3852" width="11.42578125" style="1" customWidth="1"/>
    <col min="3853" max="3854" width="11.7109375" style="1" customWidth="1"/>
    <col min="3855" max="3855" width="12.42578125" style="1" bestFit="1" customWidth="1"/>
    <col min="3856" max="3856" width="11.7109375" style="1" customWidth="1"/>
    <col min="3857" max="3857" width="15.140625" style="1" customWidth="1"/>
    <col min="3858" max="3860" width="16.28515625" style="1" customWidth="1"/>
    <col min="3861" max="3863" width="9.7109375" style="1" customWidth="1"/>
    <col min="3864" max="3865" width="13.7109375" style="1" customWidth="1"/>
    <col min="3866" max="3866" width="14.42578125" style="1" bestFit="1" customWidth="1"/>
    <col min="3867" max="3867" width="14.140625" style="1" customWidth="1"/>
    <col min="3868" max="3868" width="16.28515625" style="1" customWidth="1"/>
    <col min="3869" max="3869" width="0" style="1" hidden="1" customWidth="1"/>
    <col min="3870" max="3870" width="7.28515625" style="1" customWidth="1"/>
    <col min="3871" max="3871" width="6.85546875" style="1" customWidth="1"/>
    <col min="3872" max="3872" width="19.5703125" style="1" customWidth="1"/>
    <col min="3873" max="3875" width="15.85546875" style="1" customWidth="1"/>
    <col min="3876" max="3876" width="14.7109375" style="1" customWidth="1"/>
    <col min="3877" max="3877" width="18.28515625" style="1" customWidth="1"/>
    <col min="3878" max="3878" width="20.28515625" style="1" customWidth="1"/>
    <col min="3879" max="3879" width="17.42578125" style="1" customWidth="1"/>
    <col min="3880" max="3880" width="16.85546875" style="1" customWidth="1"/>
    <col min="3881" max="3882" width="0" style="1" hidden="1" customWidth="1"/>
    <col min="3883" max="3883" width="16" style="1" customWidth="1"/>
    <col min="3884" max="3884" width="15.42578125" style="1" customWidth="1"/>
    <col min="3885" max="4097" width="9.140625" style="1"/>
    <col min="4098" max="4098" width="6.7109375" style="1" customWidth="1"/>
    <col min="4099" max="4099" width="41.7109375" style="1" customWidth="1"/>
    <col min="4100" max="4101" width="8.7109375" style="1" customWidth="1"/>
    <col min="4102" max="4102" width="12.28515625" style="1" customWidth="1"/>
    <col min="4103" max="4105" width="0" style="1" hidden="1" customWidth="1"/>
    <col min="4106" max="4106" width="12.42578125" style="1" bestFit="1" customWidth="1"/>
    <col min="4107" max="4108" width="11.42578125" style="1" customWidth="1"/>
    <col min="4109" max="4110" width="11.7109375" style="1" customWidth="1"/>
    <col min="4111" max="4111" width="12.42578125" style="1" bestFit="1" customWidth="1"/>
    <col min="4112" max="4112" width="11.7109375" style="1" customWidth="1"/>
    <col min="4113" max="4113" width="15.140625" style="1" customWidth="1"/>
    <col min="4114" max="4116" width="16.28515625" style="1" customWidth="1"/>
    <col min="4117" max="4119" width="9.7109375" style="1" customWidth="1"/>
    <col min="4120" max="4121" width="13.7109375" style="1" customWidth="1"/>
    <col min="4122" max="4122" width="14.42578125" style="1" bestFit="1" customWidth="1"/>
    <col min="4123" max="4123" width="14.140625" style="1" customWidth="1"/>
    <col min="4124" max="4124" width="16.28515625" style="1" customWidth="1"/>
    <col min="4125" max="4125" width="0" style="1" hidden="1" customWidth="1"/>
    <col min="4126" max="4126" width="7.28515625" style="1" customWidth="1"/>
    <col min="4127" max="4127" width="6.85546875" style="1" customWidth="1"/>
    <col min="4128" max="4128" width="19.5703125" style="1" customWidth="1"/>
    <col min="4129" max="4131" width="15.85546875" style="1" customWidth="1"/>
    <col min="4132" max="4132" width="14.7109375" style="1" customWidth="1"/>
    <col min="4133" max="4133" width="18.28515625" style="1" customWidth="1"/>
    <col min="4134" max="4134" width="20.28515625" style="1" customWidth="1"/>
    <col min="4135" max="4135" width="17.42578125" style="1" customWidth="1"/>
    <col min="4136" max="4136" width="16.85546875" style="1" customWidth="1"/>
    <col min="4137" max="4138" width="0" style="1" hidden="1" customWidth="1"/>
    <col min="4139" max="4139" width="16" style="1" customWidth="1"/>
    <col min="4140" max="4140" width="15.42578125" style="1" customWidth="1"/>
    <col min="4141" max="4353" width="9.140625" style="1"/>
    <col min="4354" max="4354" width="6.7109375" style="1" customWidth="1"/>
    <col min="4355" max="4355" width="41.7109375" style="1" customWidth="1"/>
    <col min="4356" max="4357" width="8.7109375" style="1" customWidth="1"/>
    <col min="4358" max="4358" width="12.28515625" style="1" customWidth="1"/>
    <col min="4359" max="4361" width="0" style="1" hidden="1" customWidth="1"/>
    <col min="4362" max="4362" width="12.42578125" style="1" bestFit="1" customWidth="1"/>
    <col min="4363" max="4364" width="11.42578125" style="1" customWidth="1"/>
    <col min="4365" max="4366" width="11.7109375" style="1" customWidth="1"/>
    <col min="4367" max="4367" width="12.42578125" style="1" bestFit="1" customWidth="1"/>
    <col min="4368" max="4368" width="11.7109375" style="1" customWidth="1"/>
    <col min="4369" max="4369" width="15.140625" style="1" customWidth="1"/>
    <col min="4370" max="4372" width="16.28515625" style="1" customWidth="1"/>
    <col min="4373" max="4375" width="9.7109375" style="1" customWidth="1"/>
    <col min="4376" max="4377" width="13.7109375" style="1" customWidth="1"/>
    <col min="4378" max="4378" width="14.42578125" style="1" bestFit="1" customWidth="1"/>
    <col min="4379" max="4379" width="14.140625" style="1" customWidth="1"/>
    <col min="4380" max="4380" width="16.28515625" style="1" customWidth="1"/>
    <col min="4381" max="4381" width="0" style="1" hidden="1" customWidth="1"/>
    <col min="4382" max="4382" width="7.28515625" style="1" customWidth="1"/>
    <col min="4383" max="4383" width="6.85546875" style="1" customWidth="1"/>
    <col min="4384" max="4384" width="19.5703125" style="1" customWidth="1"/>
    <col min="4385" max="4387" width="15.85546875" style="1" customWidth="1"/>
    <col min="4388" max="4388" width="14.7109375" style="1" customWidth="1"/>
    <col min="4389" max="4389" width="18.28515625" style="1" customWidth="1"/>
    <col min="4390" max="4390" width="20.28515625" style="1" customWidth="1"/>
    <col min="4391" max="4391" width="17.42578125" style="1" customWidth="1"/>
    <col min="4392" max="4392" width="16.85546875" style="1" customWidth="1"/>
    <col min="4393" max="4394" width="0" style="1" hidden="1" customWidth="1"/>
    <col min="4395" max="4395" width="16" style="1" customWidth="1"/>
    <col min="4396" max="4396" width="15.42578125" style="1" customWidth="1"/>
    <col min="4397" max="4609" width="9.140625" style="1"/>
    <col min="4610" max="4610" width="6.7109375" style="1" customWidth="1"/>
    <col min="4611" max="4611" width="41.7109375" style="1" customWidth="1"/>
    <col min="4612" max="4613" width="8.7109375" style="1" customWidth="1"/>
    <col min="4614" max="4614" width="12.28515625" style="1" customWidth="1"/>
    <col min="4615" max="4617" width="0" style="1" hidden="1" customWidth="1"/>
    <col min="4618" max="4618" width="12.42578125" style="1" bestFit="1" customWidth="1"/>
    <col min="4619" max="4620" width="11.42578125" style="1" customWidth="1"/>
    <col min="4621" max="4622" width="11.7109375" style="1" customWidth="1"/>
    <col min="4623" max="4623" width="12.42578125" style="1" bestFit="1" customWidth="1"/>
    <col min="4624" max="4624" width="11.7109375" style="1" customWidth="1"/>
    <col min="4625" max="4625" width="15.140625" style="1" customWidth="1"/>
    <col min="4626" max="4628" width="16.28515625" style="1" customWidth="1"/>
    <col min="4629" max="4631" width="9.7109375" style="1" customWidth="1"/>
    <col min="4632" max="4633" width="13.7109375" style="1" customWidth="1"/>
    <col min="4634" max="4634" width="14.42578125" style="1" bestFit="1" customWidth="1"/>
    <col min="4635" max="4635" width="14.140625" style="1" customWidth="1"/>
    <col min="4636" max="4636" width="16.28515625" style="1" customWidth="1"/>
    <col min="4637" max="4637" width="0" style="1" hidden="1" customWidth="1"/>
    <col min="4638" max="4638" width="7.28515625" style="1" customWidth="1"/>
    <col min="4639" max="4639" width="6.85546875" style="1" customWidth="1"/>
    <col min="4640" max="4640" width="19.5703125" style="1" customWidth="1"/>
    <col min="4641" max="4643" width="15.85546875" style="1" customWidth="1"/>
    <col min="4644" max="4644" width="14.7109375" style="1" customWidth="1"/>
    <col min="4645" max="4645" width="18.28515625" style="1" customWidth="1"/>
    <col min="4646" max="4646" width="20.28515625" style="1" customWidth="1"/>
    <col min="4647" max="4647" width="17.42578125" style="1" customWidth="1"/>
    <col min="4648" max="4648" width="16.85546875" style="1" customWidth="1"/>
    <col min="4649" max="4650" width="0" style="1" hidden="1" customWidth="1"/>
    <col min="4651" max="4651" width="16" style="1" customWidth="1"/>
    <col min="4652" max="4652" width="15.42578125" style="1" customWidth="1"/>
    <col min="4653" max="4865" width="9.140625" style="1"/>
    <col min="4866" max="4866" width="6.7109375" style="1" customWidth="1"/>
    <col min="4867" max="4867" width="41.7109375" style="1" customWidth="1"/>
    <col min="4868" max="4869" width="8.7109375" style="1" customWidth="1"/>
    <col min="4870" max="4870" width="12.28515625" style="1" customWidth="1"/>
    <col min="4871" max="4873" width="0" style="1" hidden="1" customWidth="1"/>
    <col min="4874" max="4874" width="12.42578125" style="1" bestFit="1" customWidth="1"/>
    <col min="4875" max="4876" width="11.42578125" style="1" customWidth="1"/>
    <col min="4877" max="4878" width="11.7109375" style="1" customWidth="1"/>
    <col min="4879" max="4879" width="12.42578125" style="1" bestFit="1" customWidth="1"/>
    <col min="4880" max="4880" width="11.7109375" style="1" customWidth="1"/>
    <col min="4881" max="4881" width="15.140625" style="1" customWidth="1"/>
    <col min="4882" max="4884" width="16.28515625" style="1" customWidth="1"/>
    <col min="4885" max="4887" width="9.7109375" style="1" customWidth="1"/>
    <col min="4888" max="4889" width="13.7109375" style="1" customWidth="1"/>
    <col min="4890" max="4890" width="14.42578125" style="1" bestFit="1" customWidth="1"/>
    <col min="4891" max="4891" width="14.140625" style="1" customWidth="1"/>
    <col min="4892" max="4892" width="16.28515625" style="1" customWidth="1"/>
    <col min="4893" max="4893" width="0" style="1" hidden="1" customWidth="1"/>
    <col min="4894" max="4894" width="7.28515625" style="1" customWidth="1"/>
    <col min="4895" max="4895" width="6.85546875" style="1" customWidth="1"/>
    <col min="4896" max="4896" width="19.5703125" style="1" customWidth="1"/>
    <col min="4897" max="4899" width="15.85546875" style="1" customWidth="1"/>
    <col min="4900" max="4900" width="14.7109375" style="1" customWidth="1"/>
    <col min="4901" max="4901" width="18.28515625" style="1" customWidth="1"/>
    <col min="4902" max="4902" width="20.28515625" style="1" customWidth="1"/>
    <col min="4903" max="4903" width="17.42578125" style="1" customWidth="1"/>
    <col min="4904" max="4904" width="16.85546875" style="1" customWidth="1"/>
    <col min="4905" max="4906" width="0" style="1" hidden="1" customWidth="1"/>
    <col min="4907" max="4907" width="16" style="1" customWidth="1"/>
    <col min="4908" max="4908" width="15.42578125" style="1" customWidth="1"/>
    <col min="4909" max="5121" width="9.140625" style="1"/>
    <col min="5122" max="5122" width="6.7109375" style="1" customWidth="1"/>
    <col min="5123" max="5123" width="41.7109375" style="1" customWidth="1"/>
    <col min="5124" max="5125" width="8.7109375" style="1" customWidth="1"/>
    <col min="5126" max="5126" width="12.28515625" style="1" customWidth="1"/>
    <col min="5127" max="5129" width="0" style="1" hidden="1" customWidth="1"/>
    <col min="5130" max="5130" width="12.42578125" style="1" bestFit="1" customWidth="1"/>
    <col min="5131" max="5132" width="11.42578125" style="1" customWidth="1"/>
    <col min="5133" max="5134" width="11.7109375" style="1" customWidth="1"/>
    <col min="5135" max="5135" width="12.42578125" style="1" bestFit="1" customWidth="1"/>
    <col min="5136" max="5136" width="11.7109375" style="1" customWidth="1"/>
    <col min="5137" max="5137" width="15.140625" style="1" customWidth="1"/>
    <col min="5138" max="5140" width="16.28515625" style="1" customWidth="1"/>
    <col min="5141" max="5143" width="9.7109375" style="1" customWidth="1"/>
    <col min="5144" max="5145" width="13.7109375" style="1" customWidth="1"/>
    <col min="5146" max="5146" width="14.42578125" style="1" bestFit="1" customWidth="1"/>
    <col min="5147" max="5147" width="14.140625" style="1" customWidth="1"/>
    <col min="5148" max="5148" width="16.28515625" style="1" customWidth="1"/>
    <col min="5149" max="5149" width="0" style="1" hidden="1" customWidth="1"/>
    <col min="5150" max="5150" width="7.28515625" style="1" customWidth="1"/>
    <col min="5151" max="5151" width="6.85546875" style="1" customWidth="1"/>
    <col min="5152" max="5152" width="19.5703125" style="1" customWidth="1"/>
    <col min="5153" max="5155" width="15.85546875" style="1" customWidth="1"/>
    <col min="5156" max="5156" width="14.7109375" style="1" customWidth="1"/>
    <col min="5157" max="5157" width="18.28515625" style="1" customWidth="1"/>
    <col min="5158" max="5158" width="20.28515625" style="1" customWidth="1"/>
    <col min="5159" max="5159" width="17.42578125" style="1" customWidth="1"/>
    <col min="5160" max="5160" width="16.85546875" style="1" customWidth="1"/>
    <col min="5161" max="5162" width="0" style="1" hidden="1" customWidth="1"/>
    <col min="5163" max="5163" width="16" style="1" customWidth="1"/>
    <col min="5164" max="5164" width="15.42578125" style="1" customWidth="1"/>
    <col min="5165" max="5377" width="9.140625" style="1"/>
    <col min="5378" max="5378" width="6.7109375" style="1" customWidth="1"/>
    <col min="5379" max="5379" width="41.7109375" style="1" customWidth="1"/>
    <col min="5380" max="5381" width="8.7109375" style="1" customWidth="1"/>
    <col min="5382" max="5382" width="12.28515625" style="1" customWidth="1"/>
    <col min="5383" max="5385" width="0" style="1" hidden="1" customWidth="1"/>
    <col min="5386" max="5386" width="12.42578125" style="1" bestFit="1" customWidth="1"/>
    <col min="5387" max="5388" width="11.42578125" style="1" customWidth="1"/>
    <col min="5389" max="5390" width="11.7109375" style="1" customWidth="1"/>
    <col min="5391" max="5391" width="12.42578125" style="1" bestFit="1" customWidth="1"/>
    <col min="5392" max="5392" width="11.7109375" style="1" customWidth="1"/>
    <col min="5393" max="5393" width="15.140625" style="1" customWidth="1"/>
    <col min="5394" max="5396" width="16.28515625" style="1" customWidth="1"/>
    <col min="5397" max="5399" width="9.7109375" style="1" customWidth="1"/>
    <col min="5400" max="5401" width="13.7109375" style="1" customWidth="1"/>
    <col min="5402" max="5402" width="14.42578125" style="1" bestFit="1" customWidth="1"/>
    <col min="5403" max="5403" width="14.140625" style="1" customWidth="1"/>
    <col min="5404" max="5404" width="16.28515625" style="1" customWidth="1"/>
    <col min="5405" max="5405" width="0" style="1" hidden="1" customWidth="1"/>
    <col min="5406" max="5406" width="7.28515625" style="1" customWidth="1"/>
    <col min="5407" max="5407" width="6.85546875" style="1" customWidth="1"/>
    <col min="5408" max="5408" width="19.5703125" style="1" customWidth="1"/>
    <col min="5409" max="5411" width="15.85546875" style="1" customWidth="1"/>
    <col min="5412" max="5412" width="14.7109375" style="1" customWidth="1"/>
    <col min="5413" max="5413" width="18.28515625" style="1" customWidth="1"/>
    <col min="5414" max="5414" width="20.28515625" style="1" customWidth="1"/>
    <col min="5415" max="5415" width="17.42578125" style="1" customWidth="1"/>
    <col min="5416" max="5416" width="16.85546875" style="1" customWidth="1"/>
    <col min="5417" max="5418" width="0" style="1" hidden="1" customWidth="1"/>
    <col min="5419" max="5419" width="16" style="1" customWidth="1"/>
    <col min="5420" max="5420" width="15.42578125" style="1" customWidth="1"/>
    <col min="5421" max="5633" width="9.140625" style="1"/>
    <col min="5634" max="5634" width="6.7109375" style="1" customWidth="1"/>
    <col min="5635" max="5635" width="41.7109375" style="1" customWidth="1"/>
    <col min="5636" max="5637" width="8.7109375" style="1" customWidth="1"/>
    <col min="5638" max="5638" width="12.28515625" style="1" customWidth="1"/>
    <col min="5639" max="5641" width="0" style="1" hidden="1" customWidth="1"/>
    <col min="5642" max="5642" width="12.42578125" style="1" bestFit="1" customWidth="1"/>
    <col min="5643" max="5644" width="11.42578125" style="1" customWidth="1"/>
    <col min="5645" max="5646" width="11.7109375" style="1" customWidth="1"/>
    <col min="5647" max="5647" width="12.42578125" style="1" bestFit="1" customWidth="1"/>
    <col min="5648" max="5648" width="11.7109375" style="1" customWidth="1"/>
    <col min="5649" max="5649" width="15.140625" style="1" customWidth="1"/>
    <col min="5650" max="5652" width="16.28515625" style="1" customWidth="1"/>
    <col min="5653" max="5655" width="9.7109375" style="1" customWidth="1"/>
    <col min="5656" max="5657" width="13.7109375" style="1" customWidth="1"/>
    <col min="5658" max="5658" width="14.42578125" style="1" bestFit="1" customWidth="1"/>
    <col min="5659" max="5659" width="14.140625" style="1" customWidth="1"/>
    <col min="5660" max="5660" width="16.28515625" style="1" customWidth="1"/>
    <col min="5661" max="5661" width="0" style="1" hidden="1" customWidth="1"/>
    <col min="5662" max="5662" width="7.28515625" style="1" customWidth="1"/>
    <col min="5663" max="5663" width="6.85546875" style="1" customWidth="1"/>
    <col min="5664" max="5664" width="19.5703125" style="1" customWidth="1"/>
    <col min="5665" max="5667" width="15.85546875" style="1" customWidth="1"/>
    <col min="5668" max="5668" width="14.7109375" style="1" customWidth="1"/>
    <col min="5669" max="5669" width="18.28515625" style="1" customWidth="1"/>
    <col min="5670" max="5670" width="20.28515625" style="1" customWidth="1"/>
    <col min="5671" max="5671" width="17.42578125" style="1" customWidth="1"/>
    <col min="5672" max="5672" width="16.85546875" style="1" customWidth="1"/>
    <col min="5673" max="5674" width="0" style="1" hidden="1" customWidth="1"/>
    <col min="5675" max="5675" width="16" style="1" customWidth="1"/>
    <col min="5676" max="5676" width="15.42578125" style="1" customWidth="1"/>
    <col min="5677" max="5889" width="9.140625" style="1"/>
    <col min="5890" max="5890" width="6.7109375" style="1" customWidth="1"/>
    <col min="5891" max="5891" width="41.7109375" style="1" customWidth="1"/>
    <col min="5892" max="5893" width="8.7109375" style="1" customWidth="1"/>
    <col min="5894" max="5894" width="12.28515625" style="1" customWidth="1"/>
    <col min="5895" max="5897" width="0" style="1" hidden="1" customWidth="1"/>
    <col min="5898" max="5898" width="12.42578125" style="1" bestFit="1" customWidth="1"/>
    <col min="5899" max="5900" width="11.42578125" style="1" customWidth="1"/>
    <col min="5901" max="5902" width="11.7109375" style="1" customWidth="1"/>
    <col min="5903" max="5903" width="12.42578125" style="1" bestFit="1" customWidth="1"/>
    <col min="5904" max="5904" width="11.7109375" style="1" customWidth="1"/>
    <col min="5905" max="5905" width="15.140625" style="1" customWidth="1"/>
    <col min="5906" max="5908" width="16.28515625" style="1" customWidth="1"/>
    <col min="5909" max="5911" width="9.7109375" style="1" customWidth="1"/>
    <col min="5912" max="5913" width="13.7109375" style="1" customWidth="1"/>
    <col min="5914" max="5914" width="14.42578125" style="1" bestFit="1" customWidth="1"/>
    <col min="5915" max="5915" width="14.140625" style="1" customWidth="1"/>
    <col min="5916" max="5916" width="16.28515625" style="1" customWidth="1"/>
    <col min="5917" max="5917" width="0" style="1" hidden="1" customWidth="1"/>
    <col min="5918" max="5918" width="7.28515625" style="1" customWidth="1"/>
    <col min="5919" max="5919" width="6.85546875" style="1" customWidth="1"/>
    <col min="5920" max="5920" width="19.5703125" style="1" customWidth="1"/>
    <col min="5921" max="5923" width="15.85546875" style="1" customWidth="1"/>
    <col min="5924" max="5924" width="14.7109375" style="1" customWidth="1"/>
    <col min="5925" max="5925" width="18.28515625" style="1" customWidth="1"/>
    <col min="5926" max="5926" width="20.28515625" style="1" customWidth="1"/>
    <col min="5927" max="5927" width="17.42578125" style="1" customWidth="1"/>
    <col min="5928" max="5928" width="16.85546875" style="1" customWidth="1"/>
    <col min="5929" max="5930" width="0" style="1" hidden="1" customWidth="1"/>
    <col min="5931" max="5931" width="16" style="1" customWidth="1"/>
    <col min="5932" max="5932" width="15.42578125" style="1" customWidth="1"/>
    <col min="5933" max="6145" width="9.140625" style="1"/>
    <col min="6146" max="6146" width="6.7109375" style="1" customWidth="1"/>
    <col min="6147" max="6147" width="41.7109375" style="1" customWidth="1"/>
    <col min="6148" max="6149" width="8.7109375" style="1" customWidth="1"/>
    <col min="6150" max="6150" width="12.28515625" style="1" customWidth="1"/>
    <col min="6151" max="6153" width="0" style="1" hidden="1" customWidth="1"/>
    <col min="6154" max="6154" width="12.42578125" style="1" bestFit="1" customWidth="1"/>
    <col min="6155" max="6156" width="11.42578125" style="1" customWidth="1"/>
    <col min="6157" max="6158" width="11.7109375" style="1" customWidth="1"/>
    <col min="6159" max="6159" width="12.42578125" style="1" bestFit="1" customWidth="1"/>
    <col min="6160" max="6160" width="11.7109375" style="1" customWidth="1"/>
    <col min="6161" max="6161" width="15.140625" style="1" customWidth="1"/>
    <col min="6162" max="6164" width="16.28515625" style="1" customWidth="1"/>
    <col min="6165" max="6167" width="9.7109375" style="1" customWidth="1"/>
    <col min="6168" max="6169" width="13.7109375" style="1" customWidth="1"/>
    <col min="6170" max="6170" width="14.42578125" style="1" bestFit="1" customWidth="1"/>
    <col min="6171" max="6171" width="14.140625" style="1" customWidth="1"/>
    <col min="6172" max="6172" width="16.28515625" style="1" customWidth="1"/>
    <col min="6173" max="6173" width="0" style="1" hidden="1" customWidth="1"/>
    <col min="6174" max="6174" width="7.28515625" style="1" customWidth="1"/>
    <col min="6175" max="6175" width="6.85546875" style="1" customWidth="1"/>
    <col min="6176" max="6176" width="19.5703125" style="1" customWidth="1"/>
    <col min="6177" max="6179" width="15.85546875" style="1" customWidth="1"/>
    <col min="6180" max="6180" width="14.7109375" style="1" customWidth="1"/>
    <col min="6181" max="6181" width="18.28515625" style="1" customWidth="1"/>
    <col min="6182" max="6182" width="20.28515625" style="1" customWidth="1"/>
    <col min="6183" max="6183" width="17.42578125" style="1" customWidth="1"/>
    <col min="6184" max="6184" width="16.85546875" style="1" customWidth="1"/>
    <col min="6185" max="6186" width="0" style="1" hidden="1" customWidth="1"/>
    <col min="6187" max="6187" width="16" style="1" customWidth="1"/>
    <col min="6188" max="6188" width="15.42578125" style="1" customWidth="1"/>
    <col min="6189" max="6401" width="9.140625" style="1"/>
    <col min="6402" max="6402" width="6.7109375" style="1" customWidth="1"/>
    <col min="6403" max="6403" width="41.7109375" style="1" customWidth="1"/>
    <col min="6404" max="6405" width="8.7109375" style="1" customWidth="1"/>
    <col min="6406" max="6406" width="12.28515625" style="1" customWidth="1"/>
    <col min="6407" max="6409" width="0" style="1" hidden="1" customWidth="1"/>
    <col min="6410" max="6410" width="12.42578125" style="1" bestFit="1" customWidth="1"/>
    <col min="6411" max="6412" width="11.42578125" style="1" customWidth="1"/>
    <col min="6413" max="6414" width="11.7109375" style="1" customWidth="1"/>
    <col min="6415" max="6415" width="12.42578125" style="1" bestFit="1" customWidth="1"/>
    <col min="6416" max="6416" width="11.7109375" style="1" customWidth="1"/>
    <col min="6417" max="6417" width="15.140625" style="1" customWidth="1"/>
    <col min="6418" max="6420" width="16.28515625" style="1" customWidth="1"/>
    <col min="6421" max="6423" width="9.7109375" style="1" customWidth="1"/>
    <col min="6424" max="6425" width="13.7109375" style="1" customWidth="1"/>
    <col min="6426" max="6426" width="14.42578125" style="1" bestFit="1" customWidth="1"/>
    <col min="6427" max="6427" width="14.140625" style="1" customWidth="1"/>
    <col min="6428" max="6428" width="16.28515625" style="1" customWidth="1"/>
    <col min="6429" max="6429" width="0" style="1" hidden="1" customWidth="1"/>
    <col min="6430" max="6430" width="7.28515625" style="1" customWidth="1"/>
    <col min="6431" max="6431" width="6.85546875" style="1" customWidth="1"/>
    <col min="6432" max="6432" width="19.5703125" style="1" customWidth="1"/>
    <col min="6433" max="6435" width="15.85546875" style="1" customWidth="1"/>
    <col min="6436" max="6436" width="14.7109375" style="1" customWidth="1"/>
    <col min="6437" max="6437" width="18.28515625" style="1" customWidth="1"/>
    <col min="6438" max="6438" width="20.28515625" style="1" customWidth="1"/>
    <col min="6439" max="6439" width="17.42578125" style="1" customWidth="1"/>
    <col min="6440" max="6440" width="16.85546875" style="1" customWidth="1"/>
    <col min="6441" max="6442" width="0" style="1" hidden="1" customWidth="1"/>
    <col min="6443" max="6443" width="16" style="1" customWidth="1"/>
    <col min="6444" max="6444" width="15.42578125" style="1" customWidth="1"/>
    <col min="6445" max="6657" width="9.140625" style="1"/>
    <col min="6658" max="6658" width="6.7109375" style="1" customWidth="1"/>
    <col min="6659" max="6659" width="41.7109375" style="1" customWidth="1"/>
    <col min="6660" max="6661" width="8.7109375" style="1" customWidth="1"/>
    <col min="6662" max="6662" width="12.28515625" style="1" customWidth="1"/>
    <col min="6663" max="6665" width="0" style="1" hidden="1" customWidth="1"/>
    <col min="6666" max="6666" width="12.42578125" style="1" bestFit="1" customWidth="1"/>
    <col min="6667" max="6668" width="11.42578125" style="1" customWidth="1"/>
    <col min="6669" max="6670" width="11.7109375" style="1" customWidth="1"/>
    <col min="6671" max="6671" width="12.42578125" style="1" bestFit="1" customWidth="1"/>
    <col min="6672" max="6672" width="11.7109375" style="1" customWidth="1"/>
    <col min="6673" max="6673" width="15.140625" style="1" customWidth="1"/>
    <col min="6674" max="6676" width="16.28515625" style="1" customWidth="1"/>
    <col min="6677" max="6679" width="9.7109375" style="1" customWidth="1"/>
    <col min="6680" max="6681" width="13.7109375" style="1" customWidth="1"/>
    <col min="6682" max="6682" width="14.42578125" style="1" bestFit="1" customWidth="1"/>
    <col min="6683" max="6683" width="14.140625" style="1" customWidth="1"/>
    <col min="6684" max="6684" width="16.28515625" style="1" customWidth="1"/>
    <col min="6685" max="6685" width="0" style="1" hidden="1" customWidth="1"/>
    <col min="6686" max="6686" width="7.28515625" style="1" customWidth="1"/>
    <col min="6687" max="6687" width="6.85546875" style="1" customWidth="1"/>
    <col min="6688" max="6688" width="19.5703125" style="1" customWidth="1"/>
    <col min="6689" max="6691" width="15.85546875" style="1" customWidth="1"/>
    <col min="6692" max="6692" width="14.7109375" style="1" customWidth="1"/>
    <col min="6693" max="6693" width="18.28515625" style="1" customWidth="1"/>
    <col min="6694" max="6694" width="20.28515625" style="1" customWidth="1"/>
    <col min="6695" max="6695" width="17.42578125" style="1" customWidth="1"/>
    <col min="6696" max="6696" width="16.85546875" style="1" customWidth="1"/>
    <col min="6697" max="6698" width="0" style="1" hidden="1" customWidth="1"/>
    <col min="6699" max="6699" width="16" style="1" customWidth="1"/>
    <col min="6700" max="6700" width="15.42578125" style="1" customWidth="1"/>
    <col min="6701" max="6913" width="9.140625" style="1"/>
    <col min="6914" max="6914" width="6.7109375" style="1" customWidth="1"/>
    <col min="6915" max="6915" width="41.7109375" style="1" customWidth="1"/>
    <col min="6916" max="6917" width="8.7109375" style="1" customWidth="1"/>
    <col min="6918" max="6918" width="12.28515625" style="1" customWidth="1"/>
    <col min="6919" max="6921" width="0" style="1" hidden="1" customWidth="1"/>
    <col min="6922" max="6922" width="12.42578125" style="1" bestFit="1" customWidth="1"/>
    <col min="6923" max="6924" width="11.42578125" style="1" customWidth="1"/>
    <col min="6925" max="6926" width="11.7109375" style="1" customWidth="1"/>
    <col min="6927" max="6927" width="12.42578125" style="1" bestFit="1" customWidth="1"/>
    <col min="6928" max="6928" width="11.7109375" style="1" customWidth="1"/>
    <col min="6929" max="6929" width="15.140625" style="1" customWidth="1"/>
    <col min="6930" max="6932" width="16.28515625" style="1" customWidth="1"/>
    <col min="6933" max="6935" width="9.7109375" style="1" customWidth="1"/>
    <col min="6936" max="6937" width="13.7109375" style="1" customWidth="1"/>
    <col min="6938" max="6938" width="14.42578125" style="1" bestFit="1" customWidth="1"/>
    <col min="6939" max="6939" width="14.140625" style="1" customWidth="1"/>
    <col min="6940" max="6940" width="16.28515625" style="1" customWidth="1"/>
    <col min="6941" max="6941" width="0" style="1" hidden="1" customWidth="1"/>
    <col min="6942" max="6942" width="7.28515625" style="1" customWidth="1"/>
    <col min="6943" max="6943" width="6.85546875" style="1" customWidth="1"/>
    <col min="6944" max="6944" width="19.5703125" style="1" customWidth="1"/>
    <col min="6945" max="6947" width="15.85546875" style="1" customWidth="1"/>
    <col min="6948" max="6948" width="14.7109375" style="1" customWidth="1"/>
    <col min="6949" max="6949" width="18.28515625" style="1" customWidth="1"/>
    <col min="6950" max="6950" width="20.28515625" style="1" customWidth="1"/>
    <col min="6951" max="6951" width="17.42578125" style="1" customWidth="1"/>
    <col min="6952" max="6952" width="16.85546875" style="1" customWidth="1"/>
    <col min="6953" max="6954" width="0" style="1" hidden="1" customWidth="1"/>
    <col min="6955" max="6955" width="16" style="1" customWidth="1"/>
    <col min="6956" max="6956" width="15.42578125" style="1" customWidth="1"/>
    <col min="6957" max="7169" width="9.140625" style="1"/>
    <col min="7170" max="7170" width="6.7109375" style="1" customWidth="1"/>
    <col min="7171" max="7171" width="41.7109375" style="1" customWidth="1"/>
    <col min="7172" max="7173" width="8.7109375" style="1" customWidth="1"/>
    <col min="7174" max="7174" width="12.28515625" style="1" customWidth="1"/>
    <col min="7175" max="7177" width="0" style="1" hidden="1" customWidth="1"/>
    <col min="7178" max="7178" width="12.42578125" style="1" bestFit="1" customWidth="1"/>
    <col min="7179" max="7180" width="11.42578125" style="1" customWidth="1"/>
    <col min="7181" max="7182" width="11.7109375" style="1" customWidth="1"/>
    <col min="7183" max="7183" width="12.42578125" style="1" bestFit="1" customWidth="1"/>
    <col min="7184" max="7184" width="11.7109375" style="1" customWidth="1"/>
    <col min="7185" max="7185" width="15.140625" style="1" customWidth="1"/>
    <col min="7186" max="7188" width="16.28515625" style="1" customWidth="1"/>
    <col min="7189" max="7191" width="9.7109375" style="1" customWidth="1"/>
    <col min="7192" max="7193" width="13.7109375" style="1" customWidth="1"/>
    <col min="7194" max="7194" width="14.42578125" style="1" bestFit="1" customWidth="1"/>
    <col min="7195" max="7195" width="14.140625" style="1" customWidth="1"/>
    <col min="7196" max="7196" width="16.28515625" style="1" customWidth="1"/>
    <col min="7197" max="7197" width="0" style="1" hidden="1" customWidth="1"/>
    <col min="7198" max="7198" width="7.28515625" style="1" customWidth="1"/>
    <col min="7199" max="7199" width="6.85546875" style="1" customWidth="1"/>
    <col min="7200" max="7200" width="19.5703125" style="1" customWidth="1"/>
    <col min="7201" max="7203" width="15.85546875" style="1" customWidth="1"/>
    <col min="7204" max="7204" width="14.7109375" style="1" customWidth="1"/>
    <col min="7205" max="7205" width="18.28515625" style="1" customWidth="1"/>
    <col min="7206" max="7206" width="20.28515625" style="1" customWidth="1"/>
    <col min="7207" max="7207" width="17.42578125" style="1" customWidth="1"/>
    <col min="7208" max="7208" width="16.85546875" style="1" customWidth="1"/>
    <col min="7209" max="7210" width="0" style="1" hidden="1" customWidth="1"/>
    <col min="7211" max="7211" width="16" style="1" customWidth="1"/>
    <col min="7212" max="7212" width="15.42578125" style="1" customWidth="1"/>
    <col min="7213" max="7425" width="9.140625" style="1"/>
    <col min="7426" max="7426" width="6.7109375" style="1" customWidth="1"/>
    <col min="7427" max="7427" width="41.7109375" style="1" customWidth="1"/>
    <col min="7428" max="7429" width="8.7109375" style="1" customWidth="1"/>
    <col min="7430" max="7430" width="12.28515625" style="1" customWidth="1"/>
    <col min="7431" max="7433" width="0" style="1" hidden="1" customWidth="1"/>
    <col min="7434" max="7434" width="12.42578125" style="1" bestFit="1" customWidth="1"/>
    <col min="7435" max="7436" width="11.42578125" style="1" customWidth="1"/>
    <col min="7437" max="7438" width="11.7109375" style="1" customWidth="1"/>
    <col min="7439" max="7439" width="12.42578125" style="1" bestFit="1" customWidth="1"/>
    <col min="7440" max="7440" width="11.7109375" style="1" customWidth="1"/>
    <col min="7441" max="7441" width="15.140625" style="1" customWidth="1"/>
    <col min="7442" max="7444" width="16.28515625" style="1" customWidth="1"/>
    <col min="7445" max="7447" width="9.7109375" style="1" customWidth="1"/>
    <col min="7448" max="7449" width="13.7109375" style="1" customWidth="1"/>
    <col min="7450" max="7450" width="14.42578125" style="1" bestFit="1" customWidth="1"/>
    <col min="7451" max="7451" width="14.140625" style="1" customWidth="1"/>
    <col min="7452" max="7452" width="16.28515625" style="1" customWidth="1"/>
    <col min="7453" max="7453" width="0" style="1" hidden="1" customWidth="1"/>
    <col min="7454" max="7454" width="7.28515625" style="1" customWidth="1"/>
    <col min="7455" max="7455" width="6.85546875" style="1" customWidth="1"/>
    <col min="7456" max="7456" width="19.5703125" style="1" customWidth="1"/>
    <col min="7457" max="7459" width="15.85546875" style="1" customWidth="1"/>
    <col min="7460" max="7460" width="14.7109375" style="1" customWidth="1"/>
    <col min="7461" max="7461" width="18.28515625" style="1" customWidth="1"/>
    <col min="7462" max="7462" width="20.28515625" style="1" customWidth="1"/>
    <col min="7463" max="7463" width="17.42578125" style="1" customWidth="1"/>
    <col min="7464" max="7464" width="16.85546875" style="1" customWidth="1"/>
    <col min="7465" max="7466" width="0" style="1" hidden="1" customWidth="1"/>
    <col min="7467" max="7467" width="16" style="1" customWidth="1"/>
    <col min="7468" max="7468" width="15.42578125" style="1" customWidth="1"/>
    <col min="7469" max="7681" width="9.140625" style="1"/>
    <col min="7682" max="7682" width="6.7109375" style="1" customWidth="1"/>
    <col min="7683" max="7683" width="41.7109375" style="1" customWidth="1"/>
    <col min="7684" max="7685" width="8.7109375" style="1" customWidth="1"/>
    <col min="7686" max="7686" width="12.28515625" style="1" customWidth="1"/>
    <col min="7687" max="7689" width="0" style="1" hidden="1" customWidth="1"/>
    <col min="7690" max="7690" width="12.42578125" style="1" bestFit="1" customWidth="1"/>
    <col min="7691" max="7692" width="11.42578125" style="1" customWidth="1"/>
    <col min="7693" max="7694" width="11.7109375" style="1" customWidth="1"/>
    <col min="7695" max="7695" width="12.42578125" style="1" bestFit="1" customWidth="1"/>
    <col min="7696" max="7696" width="11.7109375" style="1" customWidth="1"/>
    <col min="7697" max="7697" width="15.140625" style="1" customWidth="1"/>
    <col min="7698" max="7700" width="16.28515625" style="1" customWidth="1"/>
    <col min="7701" max="7703" width="9.7109375" style="1" customWidth="1"/>
    <col min="7704" max="7705" width="13.7109375" style="1" customWidth="1"/>
    <col min="7706" max="7706" width="14.42578125" style="1" bestFit="1" customWidth="1"/>
    <col min="7707" max="7707" width="14.140625" style="1" customWidth="1"/>
    <col min="7708" max="7708" width="16.28515625" style="1" customWidth="1"/>
    <col min="7709" max="7709" width="0" style="1" hidden="1" customWidth="1"/>
    <col min="7710" max="7710" width="7.28515625" style="1" customWidth="1"/>
    <col min="7711" max="7711" width="6.85546875" style="1" customWidth="1"/>
    <col min="7712" max="7712" width="19.5703125" style="1" customWidth="1"/>
    <col min="7713" max="7715" width="15.85546875" style="1" customWidth="1"/>
    <col min="7716" max="7716" width="14.7109375" style="1" customWidth="1"/>
    <col min="7717" max="7717" width="18.28515625" style="1" customWidth="1"/>
    <col min="7718" max="7718" width="20.28515625" style="1" customWidth="1"/>
    <col min="7719" max="7719" width="17.42578125" style="1" customWidth="1"/>
    <col min="7720" max="7720" width="16.85546875" style="1" customWidth="1"/>
    <col min="7721" max="7722" width="0" style="1" hidden="1" customWidth="1"/>
    <col min="7723" max="7723" width="16" style="1" customWidth="1"/>
    <col min="7724" max="7724" width="15.42578125" style="1" customWidth="1"/>
    <col min="7725" max="7937" width="9.140625" style="1"/>
    <col min="7938" max="7938" width="6.7109375" style="1" customWidth="1"/>
    <col min="7939" max="7939" width="41.7109375" style="1" customWidth="1"/>
    <col min="7940" max="7941" width="8.7109375" style="1" customWidth="1"/>
    <col min="7942" max="7942" width="12.28515625" style="1" customWidth="1"/>
    <col min="7943" max="7945" width="0" style="1" hidden="1" customWidth="1"/>
    <col min="7946" max="7946" width="12.42578125" style="1" bestFit="1" customWidth="1"/>
    <col min="7947" max="7948" width="11.42578125" style="1" customWidth="1"/>
    <col min="7949" max="7950" width="11.7109375" style="1" customWidth="1"/>
    <col min="7951" max="7951" width="12.42578125" style="1" bestFit="1" customWidth="1"/>
    <col min="7952" max="7952" width="11.7109375" style="1" customWidth="1"/>
    <col min="7953" max="7953" width="15.140625" style="1" customWidth="1"/>
    <col min="7954" max="7956" width="16.28515625" style="1" customWidth="1"/>
    <col min="7957" max="7959" width="9.7109375" style="1" customWidth="1"/>
    <col min="7960" max="7961" width="13.7109375" style="1" customWidth="1"/>
    <col min="7962" max="7962" width="14.42578125" style="1" bestFit="1" customWidth="1"/>
    <col min="7963" max="7963" width="14.140625" style="1" customWidth="1"/>
    <col min="7964" max="7964" width="16.28515625" style="1" customWidth="1"/>
    <col min="7965" max="7965" width="0" style="1" hidden="1" customWidth="1"/>
    <col min="7966" max="7966" width="7.28515625" style="1" customWidth="1"/>
    <col min="7967" max="7967" width="6.85546875" style="1" customWidth="1"/>
    <col min="7968" max="7968" width="19.5703125" style="1" customWidth="1"/>
    <col min="7969" max="7971" width="15.85546875" style="1" customWidth="1"/>
    <col min="7972" max="7972" width="14.7109375" style="1" customWidth="1"/>
    <col min="7973" max="7973" width="18.28515625" style="1" customWidth="1"/>
    <col min="7974" max="7974" width="20.28515625" style="1" customWidth="1"/>
    <col min="7975" max="7975" width="17.42578125" style="1" customWidth="1"/>
    <col min="7976" max="7976" width="16.85546875" style="1" customWidth="1"/>
    <col min="7977" max="7978" width="0" style="1" hidden="1" customWidth="1"/>
    <col min="7979" max="7979" width="16" style="1" customWidth="1"/>
    <col min="7980" max="7980" width="15.42578125" style="1" customWidth="1"/>
    <col min="7981" max="8193" width="9.140625" style="1"/>
    <col min="8194" max="8194" width="6.7109375" style="1" customWidth="1"/>
    <col min="8195" max="8195" width="41.7109375" style="1" customWidth="1"/>
    <col min="8196" max="8197" width="8.7109375" style="1" customWidth="1"/>
    <col min="8198" max="8198" width="12.28515625" style="1" customWidth="1"/>
    <col min="8199" max="8201" width="0" style="1" hidden="1" customWidth="1"/>
    <col min="8202" max="8202" width="12.42578125" style="1" bestFit="1" customWidth="1"/>
    <col min="8203" max="8204" width="11.42578125" style="1" customWidth="1"/>
    <col min="8205" max="8206" width="11.7109375" style="1" customWidth="1"/>
    <col min="8207" max="8207" width="12.42578125" style="1" bestFit="1" customWidth="1"/>
    <col min="8208" max="8208" width="11.7109375" style="1" customWidth="1"/>
    <col min="8209" max="8209" width="15.140625" style="1" customWidth="1"/>
    <col min="8210" max="8212" width="16.28515625" style="1" customWidth="1"/>
    <col min="8213" max="8215" width="9.7109375" style="1" customWidth="1"/>
    <col min="8216" max="8217" width="13.7109375" style="1" customWidth="1"/>
    <col min="8218" max="8218" width="14.42578125" style="1" bestFit="1" customWidth="1"/>
    <col min="8219" max="8219" width="14.140625" style="1" customWidth="1"/>
    <col min="8220" max="8220" width="16.28515625" style="1" customWidth="1"/>
    <col min="8221" max="8221" width="0" style="1" hidden="1" customWidth="1"/>
    <col min="8222" max="8222" width="7.28515625" style="1" customWidth="1"/>
    <col min="8223" max="8223" width="6.85546875" style="1" customWidth="1"/>
    <col min="8224" max="8224" width="19.5703125" style="1" customWidth="1"/>
    <col min="8225" max="8227" width="15.85546875" style="1" customWidth="1"/>
    <col min="8228" max="8228" width="14.7109375" style="1" customWidth="1"/>
    <col min="8229" max="8229" width="18.28515625" style="1" customWidth="1"/>
    <col min="8230" max="8230" width="20.28515625" style="1" customWidth="1"/>
    <col min="8231" max="8231" width="17.42578125" style="1" customWidth="1"/>
    <col min="8232" max="8232" width="16.85546875" style="1" customWidth="1"/>
    <col min="8233" max="8234" width="0" style="1" hidden="1" customWidth="1"/>
    <col min="8235" max="8235" width="16" style="1" customWidth="1"/>
    <col min="8236" max="8236" width="15.42578125" style="1" customWidth="1"/>
    <col min="8237" max="8449" width="9.140625" style="1"/>
    <col min="8450" max="8450" width="6.7109375" style="1" customWidth="1"/>
    <col min="8451" max="8451" width="41.7109375" style="1" customWidth="1"/>
    <col min="8452" max="8453" width="8.7109375" style="1" customWidth="1"/>
    <col min="8454" max="8454" width="12.28515625" style="1" customWidth="1"/>
    <col min="8455" max="8457" width="0" style="1" hidden="1" customWidth="1"/>
    <col min="8458" max="8458" width="12.42578125" style="1" bestFit="1" customWidth="1"/>
    <col min="8459" max="8460" width="11.42578125" style="1" customWidth="1"/>
    <col min="8461" max="8462" width="11.7109375" style="1" customWidth="1"/>
    <col min="8463" max="8463" width="12.42578125" style="1" bestFit="1" customWidth="1"/>
    <col min="8464" max="8464" width="11.7109375" style="1" customWidth="1"/>
    <col min="8465" max="8465" width="15.140625" style="1" customWidth="1"/>
    <col min="8466" max="8468" width="16.28515625" style="1" customWidth="1"/>
    <col min="8469" max="8471" width="9.7109375" style="1" customWidth="1"/>
    <col min="8472" max="8473" width="13.7109375" style="1" customWidth="1"/>
    <col min="8474" max="8474" width="14.42578125" style="1" bestFit="1" customWidth="1"/>
    <col min="8475" max="8475" width="14.140625" style="1" customWidth="1"/>
    <col min="8476" max="8476" width="16.28515625" style="1" customWidth="1"/>
    <col min="8477" max="8477" width="0" style="1" hidden="1" customWidth="1"/>
    <col min="8478" max="8478" width="7.28515625" style="1" customWidth="1"/>
    <col min="8479" max="8479" width="6.85546875" style="1" customWidth="1"/>
    <col min="8480" max="8480" width="19.5703125" style="1" customWidth="1"/>
    <col min="8481" max="8483" width="15.85546875" style="1" customWidth="1"/>
    <col min="8484" max="8484" width="14.7109375" style="1" customWidth="1"/>
    <col min="8485" max="8485" width="18.28515625" style="1" customWidth="1"/>
    <col min="8486" max="8486" width="20.28515625" style="1" customWidth="1"/>
    <col min="8487" max="8487" width="17.42578125" style="1" customWidth="1"/>
    <col min="8488" max="8488" width="16.85546875" style="1" customWidth="1"/>
    <col min="8489" max="8490" width="0" style="1" hidden="1" customWidth="1"/>
    <col min="8491" max="8491" width="16" style="1" customWidth="1"/>
    <col min="8492" max="8492" width="15.42578125" style="1" customWidth="1"/>
    <col min="8493" max="8705" width="9.140625" style="1"/>
    <col min="8706" max="8706" width="6.7109375" style="1" customWidth="1"/>
    <col min="8707" max="8707" width="41.7109375" style="1" customWidth="1"/>
    <col min="8708" max="8709" width="8.7109375" style="1" customWidth="1"/>
    <col min="8710" max="8710" width="12.28515625" style="1" customWidth="1"/>
    <col min="8711" max="8713" width="0" style="1" hidden="1" customWidth="1"/>
    <col min="8714" max="8714" width="12.42578125" style="1" bestFit="1" customWidth="1"/>
    <col min="8715" max="8716" width="11.42578125" style="1" customWidth="1"/>
    <col min="8717" max="8718" width="11.7109375" style="1" customWidth="1"/>
    <col min="8719" max="8719" width="12.42578125" style="1" bestFit="1" customWidth="1"/>
    <col min="8720" max="8720" width="11.7109375" style="1" customWidth="1"/>
    <col min="8721" max="8721" width="15.140625" style="1" customWidth="1"/>
    <col min="8722" max="8724" width="16.28515625" style="1" customWidth="1"/>
    <col min="8725" max="8727" width="9.7109375" style="1" customWidth="1"/>
    <col min="8728" max="8729" width="13.7109375" style="1" customWidth="1"/>
    <col min="8730" max="8730" width="14.42578125" style="1" bestFit="1" customWidth="1"/>
    <col min="8731" max="8731" width="14.140625" style="1" customWidth="1"/>
    <col min="8732" max="8732" width="16.28515625" style="1" customWidth="1"/>
    <col min="8733" max="8733" width="0" style="1" hidden="1" customWidth="1"/>
    <col min="8734" max="8734" width="7.28515625" style="1" customWidth="1"/>
    <col min="8735" max="8735" width="6.85546875" style="1" customWidth="1"/>
    <col min="8736" max="8736" width="19.5703125" style="1" customWidth="1"/>
    <col min="8737" max="8739" width="15.85546875" style="1" customWidth="1"/>
    <col min="8740" max="8740" width="14.7109375" style="1" customWidth="1"/>
    <col min="8741" max="8741" width="18.28515625" style="1" customWidth="1"/>
    <col min="8742" max="8742" width="20.28515625" style="1" customWidth="1"/>
    <col min="8743" max="8743" width="17.42578125" style="1" customWidth="1"/>
    <col min="8744" max="8744" width="16.85546875" style="1" customWidth="1"/>
    <col min="8745" max="8746" width="0" style="1" hidden="1" customWidth="1"/>
    <col min="8747" max="8747" width="16" style="1" customWidth="1"/>
    <col min="8748" max="8748" width="15.42578125" style="1" customWidth="1"/>
    <col min="8749" max="8961" width="9.140625" style="1"/>
    <col min="8962" max="8962" width="6.7109375" style="1" customWidth="1"/>
    <col min="8963" max="8963" width="41.7109375" style="1" customWidth="1"/>
    <col min="8964" max="8965" width="8.7109375" style="1" customWidth="1"/>
    <col min="8966" max="8966" width="12.28515625" style="1" customWidth="1"/>
    <col min="8967" max="8969" width="0" style="1" hidden="1" customWidth="1"/>
    <col min="8970" max="8970" width="12.42578125" style="1" bestFit="1" customWidth="1"/>
    <col min="8971" max="8972" width="11.42578125" style="1" customWidth="1"/>
    <col min="8973" max="8974" width="11.7109375" style="1" customWidth="1"/>
    <col min="8975" max="8975" width="12.42578125" style="1" bestFit="1" customWidth="1"/>
    <col min="8976" max="8976" width="11.7109375" style="1" customWidth="1"/>
    <col min="8977" max="8977" width="15.140625" style="1" customWidth="1"/>
    <col min="8978" max="8980" width="16.28515625" style="1" customWidth="1"/>
    <col min="8981" max="8983" width="9.7109375" style="1" customWidth="1"/>
    <col min="8984" max="8985" width="13.7109375" style="1" customWidth="1"/>
    <col min="8986" max="8986" width="14.42578125" style="1" bestFit="1" customWidth="1"/>
    <col min="8987" max="8987" width="14.140625" style="1" customWidth="1"/>
    <col min="8988" max="8988" width="16.28515625" style="1" customWidth="1"/>
    <col min="8989" max="8989" width="0" style="1" hidden="1" customWidth="1"/>
    <col min="8990" max="8990" width="7.28515625" style="1" customWidth="1"/>
    <col min="8991" max="8991" width="6.85546875" style="1" customWidth="1"/>
    <col min="8992" max="8992" width="19.5703125" style="1" customWidth="1"/>
    <col min="8993" max="8995" width="15.85546875" style="1" customWidth="1"/>
    <col min="8996" max="8996" width="14.7109375" style="1" customWidth="1"/>
    <col min="8997" max="8997" width="18.28515625" style="1" customWidth="1"/>
    <col min="8998" max="8998" width="20.28515625" style="1" customWidth="1"/>
    <col min="8999" max="8999" width="17.42578125" style="1" customWidth="1"/>
    <col min="9000" max="9000" width="16.85546875" style="1" customWidth="1"/>
    <col min="9001" max="9002" width="0" style="1" hidden="1" customWidth="1"/>
    <col min="9003" max="9003" width="16" style="1" customWidth="1"/>
    <col min="9004" max="9004" width="15.42578125" style="1" customWidth="1"/>
    <col min="9005" max="9217" width="9.140625" style="1"/>
    <col min="9218" max="9218" width="6.7109375" style="1" customWidth="1"/>
    <col min="9219" max="9219" width="41.7109375" style="1" customWidth="1"/>
    <col min="9220" max="9221" width="8.7109375" style="1" customWidth="1"/>
    <col min="9222" max="9222" width="12.28515625" style="1" customWidth="1"/>
    <col min="9223" max="9225" width="0" style="1" hidden="1" customWidth="1"/>
    <col min="9226" max="9226" width="12.42578125" style="1" bestFit="1" customWidth="1"/>
    <col min="9227" max="9228" width="11.42578125" style="1" customWidth="1"/>
    <col min="9229" max="9230" width="11.7109375" style="1" customWidth="1"/>
    <col min="9231" max="9231" width="12.42578125" style="1" bestFit="1" customWidth="1"/>
    <col min="9232" max="9232" width="11.7109375" style="1" customWidth="1"/>
    <col min="9233" max="9233" width="15.140625" style="1" customWidth="1"/>
    <col min="9234" max="9236" width="16.28515625" style="1" customWidth="1"/>
    <col min="9237" max="9239" width="9.7109375" style="1" customWidth="1"/>
    <col min="9240" max="9241" width="13.7109375" style="1" customWidth="1"/>
    <col min="9242" max="9242" width="14.42578125" style="1" bestFit="1" customWidth="1"/>
    <col min="9243" max="9243" width="14.140625" style="1" customWidth="1"/>
    <col min="9244" max="9244" width="16.28515625" style="1" customWidth="1"/>
    <col min="9245" max="9245" width="0" style="1" hidden="1" customWidth="1"/>
    <col min="9246" max="9246" width="7.28515625" style="1" customWidth="1"/>
    <col min="9247" max="9247" width="6.85546875" style="1" customWidth="1"/>
    <col min="9248" max="9248" width="19.5703125" style="1" customWidth="1"/>
    <col min="9249" max="9251" width="15.85546875" style="1" customWidth="1"/>
    <col min="9252" max="9252" width="14.7109375" style="1" customWidth="1"/>
    <col min="9253" max="9253" width="18.28515625" style="1" customWidth="1"/>
    <col min="9254" max="9254" width="20.28515625" style="1" customWidth="1"/>
    <col min="9255" max="9255" width="17.42578125" style="1" customWidth="1"/>
    <col min="9256" max="9256" width="16.85546875" style="1" customWidth="1"/>
    <col min="9257" max="9258" width="0" style="1" hidden="1" customWidth="1"/>
    <col min="9259" max="9259" width="16" style="1" customWidth="1"/>
    <col min="9260" max="9260" width="15.42578125" style="1" customWidth="1"/>
    <col min="9261" max="9473" width="9.140625" style="1"/>
    <col min="9474" max="9474" width="6.7109375" style="1" customWidth="1"/>
    <col min="9475" max="9475" width="41.7109375" style="1" customWidth="1"/>
    <col min="9476" max="9477" width="8.7109375" style="1" customWidth="1"/>
    <col min="9478" max="9478" width="12.28515625" style="1" customWidth="1"/>
    <col min="9479" max="9481" width="0" style="1" hidden="1" customWidth="1"/>
    <col min="9482" max="9482" width="12.42578125" style="1" bestFit="1" customWidth="1"/>
    <col min="9483" max="9484" width="11.42578125" style="1" customWidth="1"/>
    <col min="9485" max="9486" width="11.7109375" style="1" customWidth="1"/>
    <col min="9487" max="9487" width="12.42578125" style="1" bestFit="1" customWidth="1"/>
    <col min="9488" max="9488" width="11.7109375" style="1" customWidth="1"/>
    <col min="9489" max="9489" width="15.140625" style="1" customWidth="1"/>
    <col min="9490" max="9492" width="16.28515625" style="1" customWidth="1"/>
    <col min="9493" max="9495" width="9.7109375" style="1" customWidth="1"/>
    <col min="9496" max="9497" width="13.7109375" style="1" customWidth="1"/>
    <col min="9498" max="9498" width="14.42578125" style="1" bestFit="1" customWidth="1"/>
    <col min="9499" max="9499" width="14.140625" style="1" customWidth="1"/>
    <col min="9500" max="9500" width="16.28515625" style="1" customWidth="1"/>
    <col min="9501" max="9501" width="0" style="1" hidden="1" customWidth="1"/>
    <col min="9502" max="9502" width="7.28515625" style="1" customWidth="1"/>
    <col min="9503" max="9503" width="6.85546875" style="1" customWidth="1"/>
    <col min="9504" max="9504" width="19.5703125" style="1" customWidth="1"/>
    <col min="9505" max="9507" width="15.85546875" style="1" customWidth="1"/>
    <col min="9508" max="9508" width="14.7109375" style="1" customWidth="1"/>
    <col min="9509" max="9509" width="18.28515625" style="1" customWidth="1"/>
    <col min="9510" max="9510" width="20.28515625" style="1" customWidth="1"/>
    <col min="9511" max="9511" width="17.42578125" style="1" customWidth="1"/>
    <col min="9512" max="9512" width="16.85546875" style="1" customWidth="1"/>
    <col min="9513" max="9514" width="0" style="1" hidden="1" customWidth="1"/>
    <col min="9515" max="9515" width="16" style="1" customWidth="1"/>
    <col min="9516" max="9516" width="15.42578125" style="1" customWidth="1"/>
    <col min="9517" max="9729" width="9.140625" style="1"/>
    <col min="9730" max="9730" width="6.7109375" style="1" customWidth="1"/>
    <col min="9731" max="9731" width="41.7109375" style="1" customWidth="1"/>
    <col min="9732" max="9733" width="8.7109375" style="1" customWidth="1"/>
    <col min="9734" max="9734" width="12.28515625" style="1" customWidth="1"/>
    <col min="9735" max="9737" width="0" style="1" hidden="1" customWidth="1"/>
    <col min="9738" max="9738" width="12.42578125" style="1" bestFit="1" customWidth="1"/>
    <col min="9739" max="9740" width="11.42578125" style="1" customWidth="1"/>
    <col min="9741" max="9742" width="11.7109375" style="1" customWidth="1"/>
    <col min="9743" max="9743" width="12.42578125" style="1" bestFit="1" customWidth="1"/>
    <col min="9744" max="9744" width="11.7109375" style="1" customWidth="1"/>
    <col min="9745" max="9745" width="15.140625" style="1" customWidth="1"/>
    <col min="9746" max="9748" width="16.28515625" style="1" customWidth="1"/>
    <col min="9749" max="9751" width="9.7109375" style="1" customWidth="1"/>
    <col min="9752" max="9753" width="13.7109375" style="1" customWidth="1"/>
    <col min="9754" max="9754" width="14.42578125" style="1" bestFit="1" customWidth="1"/>
    <col min="9755" max="9755" width="14.140625" style="1" customWidth="1"/>
    <col min="9756" max="9756" width="16.28515625" style="1" customWidth="1"/>
    <col min="9757" max="9757" width="0" style="1" hidden="1" customWidth="1"/>
    <col min="9758" max="9758" width="7.28515625" style="1" customWidth="1"/>
    <col min="9759" max="9759" width="6.85546875" style="1" customWidth="1"/>
    <col min="9760" max="9760" width="19.5703125" style="1" customWidth="1"/>
    <col min="9761" max="9763" width="15.85546875" style="1" customWidth="1"/>
    <col min="9764" max="9764" width="14.7109375" style="1" customWidth="1"/>
    <col min="9765" max="9765" width="18.28515625" style="1" customWidth="1"/>
    <col min="9766" max="9766" width="20.28515625" style="1" customWidth="1"/>
    <col min="9767" max="9767" width="17.42578125" style="1" customWidth="1"/>
    <col min="9768" max="9768" width="16.85546875" style="1" customWidth="1"/>
    <col min="9769" max="9770" width="0" style="1" hidden="1" customWidth="1"/>
    <col min="9771" max="9771" width="16" style="1" customWidth="1"/>
    <col min="9772" max="9772" width="15.42578125" style="1" customWidth="1"/>
    <col min="9773" max="9985" width="9.140625" style="1"/>
    <col min="9986" max="9986" width="6.7109375" style="1" customWidth="1"/>
    <col min="9987" max="9987" width="41.7109375" style="1" customWidth="1"/>
    <col min="9988" max="9989" width="8.7109375" style="1" customWidth="1"/>
    <col min="9990" max="9990" width="12.28515625" style="1" customWidth="1"/>
    <col min="9991" max="9993" width="0" style="1" hidden="1" customWidth="1"/>
    <col min="9994" max="9994" width="12.42578125" style="1" bestFit="1" customWidth="1"/>
    <col min="9995" max="9996" width="11.42578125" style="1" customWidth="1"/>
    <col min="9997" max="9998" width="11.7109375" style="1" customWidth="1"/>
    <col min="9999" max="9999" width="12.42578125" style="1" bestFit="1" customWidth="1"/>
    <col min="10000" max="10000" width="11.7109375" style="1" customWidth="1"/>
    <col min="10001" max="10001" width="15.140625" style="1" customWidth="1"/>
    <col min="10002" max="10004" width="16.28515625" style="1" customWidth="1"/>
    <col min="10005" max="10007" width="9.7109375" style="1" customWidth="1"/>
    <col min="10008" max="10009" width="13.7109375" style="1" customWidth="1"/>
    <col min="10010" max="10010" width="14.42578125" style="1" bestFit="1" customWidth="1"/>
    <col min="10011" max="10011" width="14.140625" style="1" customWidth="1"/>
    <col min="10012" max="10012" width="16.28515625" style="1" customWidth="1"/>
    <col min="10013" max="10013" width="0" style="1" hidden="1" customWidth="1"/>
    <col min="10014" max="10014" width="7.28515625" style="1" customWidth="1"/>
    <col min="10015" max="10015" width="6.85546875" style="1" customWidth="1"/>
    <col min="10016" max="10016" width="19.5703125" style="1" customWidth="1"/>
    <col min="10017" max="10019" width="15.85546875" style="1" customWidth="1"/>
    <col min="10020" max="10020" width="14.7109375" style="1" customWidth="1"/>
    <col min="10021" max="10021" width="18.28515625" style="1" customWidth="1"/>
    <col min="10022" max="10022" width="20.28515625" style="1" customWidth="1"/>
    <col min="10023" max="10023" width="17.42578125" style="1" customWidth="1"/>
    <col min="10024" max="10024" width="16.85546875" style="1" customWidth="1"/>
    <col min="10025" max="10026" width="0" style="1" hidden="1" customWidth="1"/>
    <col min="10027" max="10027" width="16" style="1" customWidth="1"/>
    <col min="10028" max="10028" width="15.42578125" style="1" customWidth="1"/>
    <col min="10029" max="10241" width="9.140625" style="1"/>
    <col min="10242" max="10242" width="6.7109375" style="1" customWidth="1"/>
    <col min="10243" max="10243" width="41.7109375" style="1" customWidth="1"/>
    <col min="10244" max="10245" width="8.7109375" style="1" customWidth="1"/>
    <col min="10246" max="10246" width="12.28515625" style="1" customWidth="1"/>
    <col min="10247" max="10249" width="0" style="1" hidden="1" customWidth="1"/>
    <col min="10250" max="10250" width="12.42578125" style="1" bestFit="1" customWidth="1"/>
    <col min="10251" max="10252" width="11.42578125" style="1" customWidth="1"/>
    <col min="10253" max="10254" width="11.7109375" style="1" customWidth="1"/>
    <col min="10255" max="10255" width="12.42578125" style="1" bestFit="1" customWidth="1"/>
    <col min="10256" max="10256" width="11.7109375" style="1" customWidth="1"/>
    <col min="10257" max="10257" width="15.140625" style="1" customWidth="1"/>
    <col min="10258" max="10260" width="16.28515625" style="1" customWidth="1"/>
    <col min="10261" max="10263" width="9.7109375" style="1" customWidth="1"/>
    <col min="10264" max="10265" width="13.7109375" style="1" customWidth="1"/>
    <col min="10266" max="10266" width="14.42578125" style="1" bestFit="1" customWidth="1"/>
    <col min="10267" max="10267" width="14.140625" style="1" customWidth="1"/>
    <col min="10268" max="10268" width="16.28515625" style="1" customWidth="1"/>
    <col min="10269" max="10269" width="0" style="1" hidden="1" customWidth="1"/>
    <col min="10270" max="10270" width="7.28515625" style="1" customWidth="1"/>
    <col min="10271" max="10271" width="6.85546875" style="1" customWidth="1"/>
    <col min="10272" max="10272" width="19.5703125" style="1" customWidth="1"/>
    <col min="10273" max="10275" width="15.85546875" style="1" customWidth="1"/>
    <col min="10276" max="10276" width="14.7109375" style="1" customWidth="1"/>
    <col min="10277" max="10277" width="18.28515625" style="1" customWidth="1"/>
    <col min="10278" max="10278" width="20.28515625" style="1" customWidth="1"/>
    <col min="10279" max="10279" width="17.42578125" style="1" customWidth="1"/>
    <col min="10280" max="10280" width="16.85546875" style="1" customWidth="1"/>
    <col min="10281" max="10282" width="0" style="1" hidden="1" customWidth="1"/>
    <col min="10283" max="10283" width="16" style="1" customWidth="1"/>
    <col min="10284" max="10284" width="15.42578125" style="1" customWidth="1"/>
    <col min="10285" max="10497" width="9.140625" style="1"/>
    <col min="10498" max="10498" width="6.7109375" style="1" customWidth="1"/>
    <col min="10499" max="10499" width="41.7109375" style="1" customWidth="1"/>
    <col min="10500" max="10501" width="8.7109375" style="1" customWidth="1"/>
    <col min="10502" max="10502" width="12.28515625" style="1" customWidth="1"/>
    <col min="10503" max="10505" width="0" style="1" hidden="1" customWidth="1"/>
    <col min="10506" max="10506" width="12.42578125" style="1" bestFit="1" customWidth="1"/>
    <col min="10507" max="10508" width="11.42578125" style="1" customWidth="1"/>
    <col min="10509" max="10510" width="11.7109375" style="1" customWidth="1"/>
    <col min="10511" max="10511" width="12.42578125" style="1" bestFit="1" customWidth="1"/>
    <col min="10512" max="10512" width="11.7109375" style="1" customWidth="1"/>
    <col min="10513" max="10513" width="15.140625" style="1" customWidth="1"/>
    <col min="10514" max="10516" width="16.28515625" style="1" customWidth="1"/>
    <col min="10517" max="10519" width="9.7109375" style="1" customWidth="1"/>
    <col min="10520" max="10521" width="13.7109375" style="1" customWidth="1"/>
    <col min="10522" max="10522" width="14.42578125" style="1" bestFit="1" customWidth="1"/>
    <col min="10523" max="10523" width="14.140625" style="1" customWidth="1"/>
    <col min="10524" max="10524" width="16.28515625" style="1" customWidth="1"/>
    <col min="10525" max="10525" width="0" style="1" hidden="1" customWidth="1"/>
    <col min="10526" max="10526" width="7.28515625" style="1" customWidth="1"/>
    <col min="10527" max="10527" width="6.85546875" style="1" customWidth="1"/>
    <col min="10528" max="10528" width="19.5703125" style="1" customWidth="1"/>
    <col min="10529" max="10531" width="15.85546875" style="1" customWidth="1"/>
    <col min="10532" max="10532" width="14.7109375" style="1" customWidth="1"/>
    <col min="10533" max="10533" width="18.28515625" style="1" customWidth="1"/>
    <col min="10534" max="10534" width="20.28515625" style="1" customWidth="1"/>
    <col min="10535" max="10535" width="17.42578125" style="1" customWidth="1"/>
    <col min="10536" max="10536" width="16.85546875" style="1" customWidth="1"/>
    <col min="10537" max="10538" width="0" style="1" hidden="1" customWidth="1"/>
    <col min="10539" max="10539" width="16" style="1" customWidth="1"/>
    <col min="10540" max="10540" width="15.42578125" style="1" customWidth="1"/>
    <col min="10541" max="10753" width="9.140625" style="1"/>
    <col min="10754" max="10754" width="6.7109375" style="1" customWidth="1"/>
    <col min="10755" max="10755" width="41.7109375" style="1" customWidth="1"/>
    <col min="10756" max="10757" width="8.7109375" style="1" customWidth="1"/>
    <col min="10758" max="10758" width="12.28515625" style="1" customWidth="1"/>
    <col min="10759" max="10761" width="0" style="1" hidden="1" customWidth="1"/>
    <col min="10762" max="10762" width="12.42578125" style="1" bestFit="1" customWidth="1"/>
    <col min="10763" max="10764" width="11.42578125" style="1" customWidth="1"/>
    <col min="10765" max="10766" width="11.7109375" style="1" customWidth="1"/>
    <col min="10767" max="10767" width="12.42578125" style="1" bestFit="1" customWidth="1"/>
    <col min="10768" max="10768" width="11.7109375" style="1" customWidth="1"/>
    <col min="10769" max="10769" width="15.140625" style="1" customWidth="1"/>
    <col min="10770" max="10772" width="16.28515625" style="1" customWidth="1"/>
    <col min="10773" max="10775" width="9.7109375" style="1" customWidth="1"/>
    <col min="10776" max="10777" width="13.7109375" style="1" customWidth="1"/>
    <col min="10778" max="10778" width="14.42578125" style="1" bestFit="1" customWidth="1"/>
    <col min="10779" max="10779" width="14.140625" style="1" customWidth="1"/>
    <col min="10780" max="10780" width="16.28515625" style="1" customWidth="1"/>
    <col min="10781" max="10781" width="0" style="1" hidden="1" customWidth="1"/>
    <col min="10782" max="10782" width="7.28515625" style="1" customWidth="1"/>
    <col min="10783" max="10783" width="6.85546875" style="1" customWidth="1"/>
    <col min="10784" max="10784" width="19.5703125" style="1" customWidth="1"/>
    <col min="10785" max="10787" width="15.85546875" style="1" customWidth="1"/>
    <col min="10788" max="10788" width="14.7109375" style="1" customWidth="1"/>
    <col min="10789" max="10789" width="18.28515625" style="1" customWidth="1"/>
    <col min="10790" max="10790" width="20.28515625" style="1" customWidth="1"/>
    <col min="10791" max="10791" width="17.42578125" style="1" customWidth="1"/>
    <col min="10792" max="10792" width="16.85546875" style="1" customWidth="1"/>
    <col min="10793" max="10794" width="0" style="1" hidden="1" customWidth="1"/>
    <col min="10795" max="10795" width="16" style="1" customWidth="1"/>
    <col min="10796" max="10796" width="15.42578125" style="1" customWidth="1"/>
    <col min="10797" max="11009" width="9.140625" style="1"/>
    <col min="11010" max="11010" width="6.7109375" style="1" customWidth="1"/>
    <col min="11011" max="11011" width="41.7109375" style="1" customWidth="1"/>
    <col min="11012" max="11013" width="8.7109375" style="1" customWidth="1"/>
    <col min="11014" max="11014" width="12.28515625" style="1" customWidth="1"/>
    <col min="11015" max="11017" width="0" style="1" hidden="1" customWidth="1"/>
    <col min="11018" max="11018" width="12.42578125" style="1" bestFit="1" customWidth="1"/>
    <col min="11019" max="11020" width="11.42578125" style="1" customWidth="1"/>
    <col min="11021" max="11022" width="11.7109375" style="1" customWidth="1"/>
    <col min="11023" max="11023" width="12.42578125" style="1" bestFit="1" customWidth="1"/>
    <col min="11024" max="11024" width="11.7109375" style="1" customWidth="1"/>
    <col min="11025" max="11025" width="15.140625" style="1" customWidth="1"/>
    <col min="11026" max="11028" width="16.28515625" style="1" customWidth="1"/>
    <col min="11029" max="11031" width="9.7109375" style="1" customWidth="1"/>
    <col min="11032" max="11033" width="13.7109375" style="1" customWidth="1"/>
    <col min="11034" max="11034" width="14.42578125" style="1" bestFit="1" customWidth="1"/>
    <col min="11035" max="11035" width="14.140625" style="1" customWidth="1"/>
    <col min="11036" max="11036" width="16.28515625" style="1" customWidth="1"/>
    <col min="11037" max="11037" width="0" style="1" hidden="1" customWidth="1"/>
    <col min="11038" max="11038" width="7.28515625" style="1" customWidth="1"/>
    <col min="11039" max="11039" width="6.85546875" style="1" customWidth="1"/>
    <col min="11040" max="11040" width="19.5703125" style="1" customWidth="1"/>
    <col min="11041" max="11043" width="15.85546875" style="1" customWidth="1"/>
    <col min="11044" max="11044" width="14.7109375" style="1" customWidth="1"/>
    <col min="11045" max="11045" width="18.28515625" style="1" customWidth="1"/>
    <col min="11046" max="11046" width="20.28515625" style="1" customWidth="1"/>
    <col min="11047" max="11047" width="17.42578125" style="1" customWidth="1"/>
    <col min="11048" max="11048" width="16.85546875" style="1" customWidth="1"/>
    <col min="11049" max="11050" width="0" style="1" hidden="1" customWidth="1"/>
    <col min="11051" max="11051" width="16" style="1" customWidth="1"/>
    <col min="11052" max="11052" width="15.42578125" style="1" customWidth="1"/>
    <col min="11053" max="11265" width="9.140625" style="1"/>
    <col min="11266" max="11266" width="6.7109375" style="1" customWidth="1"/>
    <col min="11267" max="11267" width="41.7109375" style="1" customWidth="1"/>
    <col min="11268" max="11269" width="8.7109375" style="1" customWidth="1"/>
    <col min="11270" max="11270" width="12.28515625" style="1" customWidth="1"/>
    <col min="11271" max="11273" width="0" style="1" hidden="1" customWidth="1"/>
    <col min="11274" max="11274" width="12.42578125" style="1" bestFit="1" customWidth="1"/>
    <col min="11275" max="11276" width="11.42578125" style="1" customWidth="1"/>
    <col min="11277" max="11278" width="11.7109375" style="1" customWidth="1"/>
    <col min="11279" max="11279" width="12.42578125" style="1" bestFit="1" customWidth="1"/>
    <col min="11280" max="11280" width="11.7109375" style="1" customWidth="1"/>
    <col min="11281" max="11281" width="15.140625" style="1" customWidth="1"/>
    <col min="11282" max="11284" width="16.28515625" style="1" customWidth="1"/>
    <col min="11285" max="11287" width="9.7109375" style="1" customWidth="1"/>
    <col min="11288" max="11289" width="13.7109375" style="1" customWidth="1"/>
    <col min="11290" max="11290" width="14.42578125" style="1" bestFit="1" customWidth="1"/>
    <col min="11291" max="11291" width="14.140625" style="1" customWidth="1"/>
    <col min="11292" max="11292" width="16.28515625" style="1" customWidth="1"/>
    <col min="11293" max="11293" width="0" style="1" hidden="1" customWidth="1"/>
    <col min="11294" max="11294" width="7.28515625" style="1" customWidth="1"/>
    <col min="11295" max="11295" width="6.85546875" style="1" customWidth="1"/>
    <col min="11296" max="11296" width="19.5703125" style="1" customWidth="1"/>
    <col min="11297" max="11299" width="15.85546875" style="1" customWidth="1"/>
    <col min="11300" max="11300" width="14.7109375" style="1" customWidth="1"/>
    <col min="11301" max="11301" width="18.28515625" style="1" customWidth="1"/>
    <col min="11302" max="11302" width="20.28515625" style="1" customWidth="1"/>
    <col min="11303" max="11303" width="17.42578125" style="1" customWidth="1"/>
    <col min="11304" max="11304" width="16.85546875" style="1" customWidth="1"/>
    <col min="11305" max="11306" width="0" style="1" hidden="1" customWidth="1"/>
    <col min="11307" max="11307" width="16" style="1" customWidth="1"/>
    <col min="11308" max="11308" width="15.42578125" style="1" customWidth="1"/>
    <col min="11309" max="11521" width="9.140625" style="1"/>
    <col min="11522" max="11522" width="6.7109375" style="1" customWidth="1"/>
    <col min="11523" max="11523" width="41.7109375" style="1" customWidth="1"/>
    <col min="11524" max="11525" width="8.7109375" style="1" customWidth="1"/>
    <col min="11526" max="11526" width="12.28515625" style="1" customWidth="1"/>
    <col min="11527" max="11529" width="0" style="1" hidden="1" customWidth="1"/>
    <col min="11530" max="11530" width="12.42578125" style="1" bestFit="1" customWidth="1"/>
    <col min="11531" max="11532" width="11.42578125" style="1" customWidth="1"/>
    <col min="11533" max="11534" width="11.7109375" style="1" customWidth="1"/>
    <col min="11535" max="11535" width="12.42578125" style="1" bestFit="1" customWidth="1"/>
    <col min="11536" max="11536" width="11.7109375" style="1" customWidth="1"/>
    <col min="11537" max="11537" width="15.140625" style="1" customWidth="1"/>
    <col min="11538" max="11540" width="16.28515625" style="1" customWidth="1"/>
    <col min="11541" max="11543" width="9.7109375" style="1" customWidth="1"/>
    <col min="11544" max="11545" width="13.7109375" style="1" customWidth="1"/>
    <col min="11546" max="11546" width="14.42578125" style="1" bestFit="1" customWidth="1"/>
    <col min="11547" max="11547" width="14.140625" style="1" customWidth="1"/>
    <col min="11548" max="11548" width="16.28515625" style="1" customWidth="1"/>
    <col min="11549" max="11549" width="0" style="1" hidden="1" customWidth="1"/>
    <col min="11550" max="11550" width="7.28515625" style="1" customWidth="1"/>
    <col min="11551" max="11551" width="6.85546875" style="1" customWidth="1"/>
    <col min="11552" max="11552" width="19.5703125" style="1" customWidth="1"/>
    <col min="11553" max="11555" width="15.85546875" style="1" customWidth="1"/>
    <col min="11556" max="11556" width="14.7109375" style="1" customWidth="1"/>
    <col min="11557" max="11557" width="18.28515625" style="1" customWidth="1"/>
    <col min="11558" max="11558" width="20.28515625" style="1" customWidth="1"/>
    <col min="11559" max="11559" width="17.42578125" style="1" customWidth="1"/>
    <col min="11560" max="11560" width="16.85546875" style="1" customWidth="1"/>
    <col min="11561" max="11562" width="0" style="1" hidden="1" customWidth="1"/>
    <col min="11563" max="11563" width="16" style="1" customWidth="1"/>
    <col min="11564" max="11564" width="15.42578125" style="1" customWidth="1"/>
    <col min="11565" max="11777" width="9.140625" style="1"/>
    <col min="11778" max="11778" width="6.7109375" style="1" customWidth="1"/>
    <col min="11779" max="11779" width="41.7109375" style="1" customWidth="1"/>
    <col min="11780" max="11781" width="8.7109375" style="1" customWidth="1"/>
    <col min="11782" max="11782" width="12.28515625" style="1" customWidth="1"/>
    <col min="11783" max="11785" width="0" style="1" hidden="1" customWidth="1"/>
    <col min="11786" max="11786" width="12.42578125" style="1" bestFit="1" customWidth="1"/>
    <col min="11787" max="11788" width="11.42578125" style="1" customWidth="1"/>
    <col min="11789" max="11790" width="11.7109375" style="1" customWidth="1"/>
    <col min="11791" max="11791" width="12.42578125" style="1" bestFit="1" customWidth="1"/>
    <col min="11792" max="11792" width="11.7109375" style="1" customWidth="1"/>
    <col min="11793" max="11793" width="15.140625" style="1" customWidth="1"/>
    <col min="11794" max="11796" width="16.28515625" style="1" customWidth="1"/>
    <col min="11797" max="11799" width="9.7109375" style="1" customWidth="1"/>
    <col min="11800" max="11801" width="13.7109375" style="1" customWidth="1"/>
    <col min="11802" max="11802" width="14.42578125" style="1" bestFit="1" customWidth="1"/>
    <col min="11803" max="11803" width="14.140625" style="1" customWidth="1"/>
    <col min="11804" max="11804" width="16.28515625" style="1" customWidth="1"/>
    <col min="11805" max="11805" width="0" style="1" hidden="1" customWidth="1"/>
    <col min="11806" max="11806" width="7.28515625" style="1" customWidth="1"/>
    <col min="11807" max="11807" width="6.85546875" style="1" customWidth="1"/>
    <col min="11808" max="11808" width="19.5703125" style="1" customWidth="1"/>
    <col min="11809" max="11811" width="15.85546875" style="1" customWidth="1"/>
    <col min="11812" max="11812" width="14.7109375" style="1" customWidth="1"/>
    <col min="11813" max="11813" width="18.28515625" style="1" customWidth="1"/>
    <col min="11814" max="11814" width="20.28515625" style="1" customWidth="1"/>
    <col min="11815" max="11815" width="17.42578125" style="1" customWidth="1"/>
    <col min="11816" max="11816" width="16.85546875" style="1" customWidth="1"/>
    <col min="11817" max="11818" width="0" style="1" hidden="1" customWidth="1"/>
    <col min="11819" max="11819" width="16" style="1" customWidth="1"/>
    <col min="11820" max="11820" width="15.42578125" style="1" customWidth="1"/>
    <col min="11821" max="12033" width="9.140625" style="1"/>
    <col min="12034" max="12034" width="6.7109375" style="1" customWidth="1"/>
    <col min="12035" max="12035" width="41.7109375" style="1" customWidth="1"/>
    <col min="12036" max="12037" width="8.7109375" style="1" customWidth="1"/>
    <col min="12038" max="12038" width="12.28515625" style="1" customWidth="1"/>
    <col min="12039" max="12041" width="0" style="1" hidden="1" customWidth="1"/>
    <col min="12042" max="12042" width="12.42578125" style="1" bestFit="1" customWidth="1"/>
    <col min="12043" max="12044" width="11.42578125" style="1" customWidth="1"/>
    <col min="12045" max="12046" width="11.7109375" style="1" customWidth="1"/>
    <col min="12047" max="12047" width="12.42578125" style="1" bestFit="1" customWidth="1"/>
    <col min="12048" max="12048" width="11.7109375" style="1" customWidth="1"/>
    <col min="12049" max="12049" width="15.140625" style="1" customWidth="1"/>
    <col min="12050" max="12052" width="16.28515625" style="1" customWidth="1"/>
    <col min="12053" max="12055" width="9.7109375" style="1" customWidth="1"/>
    <col min="12056" max="12057" width="13.7109375" style="1" customWidth="1"/>
    <col min="12058" max="12058" width="14.42578125" style="1" bestFit="1" customWidth="1"/>
    <col min="12059" max="12059" width="14.140625" style="1" customWidth="1"/>
    <col min="12060" max="12060" width="16.28515625" style="1" customWidth="1"/>
    <col min="12061" max="12061" width="0" style="1" hidden="1" customWidth="1"/>
    <col min="12062" max="12062" width="7.28515625" style="1" customWidth="1"/>
    <col min="12063" max="12063" width="6.85546875" style="1" customWidth="1"/>
    <col min="12064" max="12064" width="19.5703125" style="1" customWidth="1"/>
    <col min="12065" max="12067" width="15.85546875" style="1" customWidth="1"/>
    <col min="12068" max="12068" width="14.7109375" style="1" customWidth="1"/>
    <col min="12069" max="12069" width="18.28515625" style="1" customWidth="1"/>
    <col min="12070" max="12070" width="20.28515625" style="1" customWidth="1"/>
    <col min="12071" max="12071" width="17.42578125" style="1" customWidth="1"/>
    <col min="12072" max="12072" width="16.85546875" style="1" customWidth="1"/>
    <col min="12073" max="12074" width="0" style="1" hidden="1" customWidth="1"/>
    <col min="12075" max="12075" width="16" style="1" customWidth="1"/>
    <col min="12076" max="12076" width="15.42578125" style="1" customWidth="1"/>
    <col min="12077" max="12289" width="9.140625" style="1"/>
    <col min="12290" max="12290" width="6.7109375" style="1" customWidth="1"/>
    <col min="12291" max="12291" width="41.7109375" style="1" customWidth="1"/>
    <col min="12292" max="12293" width="8.7109375" style="1" customWidth="1"/>
    <col min="12294" max="12294" width="12.28515625" style="1" customWidth="1"/>
    <col min="12295" max="12297" width="0" style="1" hidden="1" customWidth="1"/>
    <col min="12298" max="12298" width="12.42578125" style="1" bestFit="1" customWidth="1"/>
    <col min="12299" max="12300" width="11.42578125" style="1" customWidth="1"/>
    <col min="12301" max="12302" width="11.7109375" style="1" customWidth="1"/>
    <col min="12303" max="12303" width="12.42578125" style="1" bestFit="1" customWidth="1"/>
    <col min="12304" max="12304" width="11.7109375" style="1" customWidth="1"/>
    <col min="12305" max="12305" width="15.140625" style="1" customWidth="1"/>
    <col min="12306" max="12308" width="16.28515625" style="1" customWidth="1"/>
    <col min="12309" max="12311" width="9.7109375" style="1" customWidth="1"/>
    <col min="12312" max="12313" width="13.7109375" style="1" customWidth="1"/>
    <col min="12314" max="12314" width="14.42578125" style="1" bestFit="1" customWidth="1"/>
    <col min="12315" max="12315" width="14.140625" style="1" customWidth="1"/>
    <col min="12316" max="12316" width="16.28515625" style="1" customWidth="1"/>
    <col min="12317" max="12317" width="0" style="1" hidden="1" customWidth="1"/>
    <col min="12318" max="12318" width="7.28515625" style="1" customWidth="1"/>
    <col min="12319" max="12319" width="6.85546875" style="1" customWidth="1"/>
    <col min="12320" max="12320" width="19.5703125" style="1" customWidth="1"/>
    <col min="12321" max="12323" width="15.85546875" style="1" customWidth="1"/>
    <col min="12324" max="12324" width="14.7109375" style="1" customWidth="1"/>
    <col min="12325" max="12325" width="18.28515625" style="1" customWidth="1"/>
    <col min="12326" max="12326" width="20.28515625" style="1" customWidth="1"/>
    <col min="12327" max="12327" width="17.42578125" style="1" customWidth="1"/>
    <col min="12328" max="12328" width="16.85546875" style="1" customWidth="1"/>
    <col min="12329" max="12330" width="0" style="1" hidden="1" customWidth="1"/>
    <col min="12331" max="12331" width="16" style="1" customWidth="1"/>
    <col min="12332" max="12332" width="15.42578125" style="1" customWidth="1"/>
    <col min="12333" max="12545" width="9.140625" style="1"/>
    <col min="12546" max="12546" width="6.7109375" style="1" customWidth="1"/>
    <col min="12547" max="12547" width="41.7109375" style="1" customWidth="1"/>
    <col min="12548" max="12549" width="8.7109375" style="1" customWidth="1"/>
    <col min="12550" max="12550" width="12.28515625" style="1" customWidth="1"/>
    <col min="12551" max="12553" width="0" style="1" hidden="1" customWidth="1"/>
    <col min="12554" max="12554" width="12.42578125" style="1" bestFit="1" customWidth="1"/>
    <col min="12555" max="12556" width="11.42578125" style="1" customWidth="1"/>
    <col min="12557" max="12558" width="11.7109375" style="1" customWidth="1"/>
    <col min="12559" max="12559" width="12.42578125" style="1" bestFit="1" customWidth="1"/>
    <col min="12560" max="12560" width="11.7109375" style="1" customWidth="1"/>
    <col min="12561" max="12561" width="15.140625" style="1" customWidth="1"/>
    <col min="12562" max="12564" width="16.28515625" style="1" customWidth="1"/>
    <col min="12565" max="12567" width="9.7109375" style="1" customWidth="1"/>
    <col min="12568" max="12569" width="13.7109375" style="1" customWidth="1"/>
    <col min="12570" max="12570" width="14.42578125" style="1" bestFit="1" customWidth="1"/>
    <col min="12571" max="12571" width="14.140625" style="1" customWidth="1"/>
    <col min="12572" max="12572" width="16.28515625" style="1" customWidth="1"/>
    <col min="12573" max="12573" width="0" style="1" hidden="1" customWidth="1"/>
    <col min="12574" max="12574" width="7.28515625" style="1" customWidth="1"/>
    <col min="12575" max="12575" width="6.85546875" style="1" customWidth="1"/>
    <col min="12576" max="12576" width="19.5703125" style="1" customWidth="1"/>
    <col min="12577" max="12579" width="15.85546875" style="1" customWidth="1"/>
    <col min="12580" max="12580" width="14.7109375" style="1" customWidth="1"/>
    <col min="12581" max="12581" width="18.28515625" style="1" customWidth="1"/>
    <col min="12582" max="12582" width="20.28515625" style="1" customWidth="1"/>
    <col min="12583" max="12583" width="17.42578125" style="1" customWidth="1"/>
    <col min="12584" max="12584" width="16.85546875" style="1" customWidth="1"/>
    <col min="12585" max="12586" width="0" style="1" hidden="1" customWidth="1"/>
    <col min="12587" max="12587" width="16" style="1" customWidth="1"/>
    <col min="12588" max="12588" width="15.42578125" style="1" customWidth="1"/>
    <col min="12589" max="12801" width="9.140625" style="1"/>
    <col min="12802" max="12802" width="6.7109375" style="1" customWidth="1"/>
    <col min="12803" max="12803" width="41.7109375" style="1" customWidth="1"/>
    <col min="12804" max="12805" width="8.7109375" style="1" customWidth="1"/>
    <col min="12806" max="12806" width="12.28515625" style="1" customWidth="1"/>
    <col min="12807" max="12809" width="0" style="1" hidden="1" customWidth="1"/>
    <col min="12810" max="12810" width="12.42578125" style="1" bestFit="1" customWidth="1"/>
    <col min="12811" max="12812" width="11.42578125" style="1" customWidth="1"/>
    <col min="12813" max="12814" width="11.7109375" style="1" customWidth="1"/>
    <col min="12815" max="12815" width="12.42578125" style="1" bestFit="1" customWidth="1"/>
    <col min="12816" max="12816" width="11.7109375" style="1" customWidth="1"/>
    <col min="12817" max="12817" width="15.140625" style="1" customWidth="1"/>
    <col min="12818" max="12820" width="16.28515625" style="1" customWidth="1"/>
    <col min="12821" max="12823" width="9.7109375" style="1" customWidth="1"/>
    <col min="12824" max="12825" width="13.7109375" style="1" customWidth="1"/>
    <col min="12826" max="12826" width="14.42578125" style="1" bestFit="1" customWidth="1"/>
    <col min="12827" max="12827" width="14.140625" style="1" customWidth="1"/>
    <col min="12828" max="12828" width="16.28515625" style="1" customWidth="1"/>
    <col min="12829" max="12829" width="0" style="1" hidden="1" customWidth="1"/>
    <col min="12830" max="12830" width="7.28515625" style="1" customWidth="1"/>
    <col min="12831" max="12831" width="6.85546875" style="1" customWidth="1"/>
    <col min="12832" max="12832" width="19.5703125" style="1" customWidth="1"/>
    <col min="12833" max="12835" width="15.85546875" style="1" customWidth="1"/>
    <col min="12836" max="12836" width="14.7109375" style="1" customWidth="1"/>
    <col min="12837" max="12837" width="18.28515625" style="1" customWidth="1"/>
    <col min="12838" max="12838" width="20.28515625" style="1" customWidth="1"/>
    <col min="12839" max="12839" width="17.42578125" style="1" customWidth="1"/>
    <col min="12840" max="12840" width="16.85546875" style="1" customWidth="1"/>
    <col min="12841" max="12842" width="0" style="1" hidden="1" customWidth="1"/>
    <col min="12843" max="12843" width="16" style="1" customWidth="1"/>
    <col min="12844" max="12844" width="15.42578125" style="1" customWidth="1"/>
    <col min="12845" max="13057" width="9.140625" style="1"/>
    <col min="13058" max="13058" width="6.7109375" style="1" customWidth="1"/>
    <col min="13059" max="13059" width="41.7109375" style="1" customWidth="1"/>
    <col min="13060" max="13061" width="8.7109375" style="1" customWidth="1"/>
    <col min="13062" max="13062" width="12.28515625" style="1" customWidth="1"/>
    <col min="13063" max="13065" width="0" style="1" hidden="1" customWidth="1"/>
    <col min="13066" max="13066" width="12.42578125" style="1" bestFit="1" customWidth="1"/>
    <col min="13067" max="13068" width="11.42578125" style="1" customWidth="1"/>
    <col min="13069" max="13070" width="11.7109375" style="1" customWidth="1"/>
    <col min="13071" max="13071" width="12.42578125" style="1" bestFit="1" customWidth="1"/>
    <col min="13072" max="13072" width="11.7109375" style="1" customWidth="1"/>
    <col min="13073" max="13073" width="15.140625" style="1" customWidth="1"/>
    <col min="13074" max="13076" width="16.28515625" style="1" customWidth="1"/>
    <col min="13077" max="13079" width="9.7109375" style="1" customWidth="1"/>
    <col min="13080" max="13081" width="13.7109375" style="1" customWidth="1"/>
    <col min="13082" max="13082" width="14.42578125" style="1" bestFit="1" customWidth="1"/>
    <col min="13083" max="13083" width="14.140625" style="1" customWidth="1"/>
    <col min="13084" max="13084" width="16.28515625" style="1" customWidth="1"/>
    <col min="13085" max="13085" width="0" style="1" hidden="1" customWidth="1"/>
    <col min="13086" max="13086" width="7.28515625" style="1" customWidth="1"/>
    <col min="13087" max="13087" width="6.85546875" style="1" customWidth="1"/>
    <col min="13088" max="13088" width="19.5703125" style="1" customWidth="1"/>
    <col min="13089" max="13091" width="15.85546875" style="1" customWidth="1"/>
    <col min="13092" max="13092" width="14.7109375" style="1" customWidth="1"/>
    <col min="13093" max="13093" width="18.28515625" style="1" customWidth="1"/>
    <col min="13094" max="13094" width="20.28515625" style="1" customWidth="1"/>
    <col min="13095" max="13095" width="17.42578125" style="1" customWidth="1"/>
    <col min="13096" max="13096" width="16.85546875" style="1" customWidth="1"/>
    <col min="13097" max="13098" width="0" style="1" hidden="1" customWidth="1"/>
    <col min="13099" max="13099" width="16" style="1" customWidth="1"/>
    <col min="13100" max="13100" width="15.42578125" style="1" customWidth="1"/>
    <col min="13101" max="13313" width="9.140625" style="1"/>
    <col min="13314" max="13314" width="6.7109375" style="1" customWidth="1"/>
    <col min="13315" max="13315" width="41.7109375" style="1" customWidth="1"/>
    <col min="13316" max="13317" width="8.7109375" style="1" customWidth="1"/>
    <col min="13318" max="13318" width="12.28515625" style="1" customWidth="1"/>
    <col min="13319" max="13321" width="0" style="1" hidden="1" customWidth="1"/>
    <col min="13322" max="13322" width="12.42578125" style="1" bestFit="1" customWidth="1"/>
    <col min="13323" max="13324" width="11.42578125" style="1" customWidth="1"/>
    <col min="13325" max="13326" width="11.7109375" style="1" customWidth="1"/>
    <col min="13327" max="13327" width="12.42578125" style="1" bestFit="1" customWidth="1"/>
    <col min="13328" max="13328" width="11.7109375" style="1" customWidth="1"/>
    <col min="13329" max="13329" width="15.140625" style="1" customWidth="1"/>
    <col min="13330" max="13332" width="16.28515625" style="1" customWidth="1"/>
    <col min="13333" max="13335" width="9.7109375" style="1" customWidth="1"/>
    <col min="13336" max="13337" width="13.7109375" style="1" customWidth="1"/>
    <col min="13338" max="13338" width="14.42578125" style="1" bestFit="1" customWidth="1"/>
    <col min="13339" max="13339" width="14.140625" style="1" customWidth="1"/>
    <col min="13340" max="13340" width="16.28515625" style="1" customWidth="1"/>
    <col min="13341" max="13341" width="0" style="1" hidden="1" customWidth="1"/>
    <col min="13342" max="13342" width="7.28515625" style="1" customWidth="1"/>
    <col min="13343" max="13343" width="6.85546875" style="1" customWidth="1"/>
    <col min="13344" max="13344" width="19.5703125" style="1" customWidth="1"/>
    <col min="13345" max="13347" width="15.85546875" style="1" customWidth="1"/>
    <col min="13348" max="13348" width="14.7109375" style="1" customWidth="1"/>
    <col min="13349" max="13349" width="18.28515625" style="1" customWidth="1"/>
    <col min="13350" max="13350" width="20.28515625" style="1" customWidth="1"/>
    <col min="13351" max="13351" width="17.42578125" style="1" customWidth="1"/>
    <col min="13352" max="13352" width="16.85546875" style="1" customWidth="1"/>
    <col min="13353" max="13354" width="0" style="1" hidden="1" customWidth="1"/>
    <col min="13355" max="13355" width="16" style="1" customWidth="1"/>
    <col min="13356" max="13356" width="15.42578125" style="1" customWidth="1"/>
    <col min="13357" max="13569" width="9.140625" style="1"/>
    <col min="13570" max="13570" width="6.7109375" style="1" customWidth="1"/>
    <col min="13571" max="13571" width="41.7109375" style="1" customWidth="1"/>
    <col min="13572" max="13573" width="8.7109375" style="1" customWidth="1"/>
    <col min="13574" max="13574" width="12.28515625" style="1" customWidth="1"/>
    <col min="13575" max="13577" width="0" style="1" hidden="1" customWidth="1"/>
    <col min="13578" max="13578" width="12.42578125" style="1" bestFit="1" customWidth="1"/>
    <col min="13579" max="13580" width="11.42578125" style="1" customWidth="1"/>
    <col min="13581" max="13582" width="11.7109375" style="1" customWidth="1"/>
    <col min="13583" max="13583" width="12.42578125" style="1" bestFit="1" customWidth="1"/>
    <col min="13584" max="13584" width="11.7109375" style="1" customWidth="1"/>
    <col min="13585" max="13585" width="15.140625" style="1" customWidth="1"/>
    <col min="13586" max="13588" width="16.28515625" style="1" customWidth="1"/>
    <col min="13589" max="13591" width="9.7109375" style="1" customWidth="1"/>
    <col min="13592" max="13593" width="13.7109375" style="1" customWidth="1"/>
    <col min="13594" max="13594" width="14.42578125" style="1" bestFit="1" customWidth="1"/>
    <col min="13595" max="13595" width="14.140625" style="1" customWidth="1"/>
    <col min="13596" max="13596" width="16.28515625" style="1" customWidth="1"/>
    <col min="13597" max="13597" width="0" style="1" hidden="1" customWidth="1"/>
    <col min="13598" max="13598" width="7.28515625" style="1" customWidth="1"/>
    <col min="13599" max="13599" width="6.85546875" style="1" customWidth="1"/>
    <col min="13600" max="13600" width="19.5703125" style="1" customWidth="1"/>
    <col min="13601" max="13603" width="15.85546875" style="1" customWidth="1"/>
    <col min="13604" max="13604" width="14.7109375" style="1" customWidth="1"/>
    <col min="13605" max="13605" width="18.28515625" style="1" customWidth="1"/>
    <col min="13606" max="13606" width="20.28515625" style="1" customWidth="1"/>
    <col min="13607" max="13607" width="17.42578125" style="1" customWidth="1"/>
    <col min="13608" max="13608" width="16.85546875" style="1" customWidth="1"/>
    <col min="13609" max="13610" width="0" style="1" hidden="1" customWidth="1"/>
    <col min="13611" max="13611" width="16" style="1" customWidth="1"/>
    <col min="13612" max="13612" width="15.42578125" style="1" customWidth="1"/>
    <col min="13613" max="13825" width="9.140625" style="1"/>
    <col min="13826" max="13826" width="6.7109375" style="1" customWidth="1"/>
    <col min="13827" max="13827" width="41.7109375" style="1" customWidth="1"/>
    <col min="13828" max="13829" width="8.7109375" style="1" customWidth="1"/>
    <col min="13830" max="13830" width="12.28515625" style="1" customWidth="1"/>
    <col min="13831" max="13833" width="0" style="1" hidden="1" customWidth="1"/>
    <col min="13834" max="13834" width="12.42578125" style="1" bestFit="1" customWidth="1"/>
    <col min="13835" max="13836" width="11.42578125" style="1" customWidth="1"/>
    <col min="13837" max="13838" width="11.7109375" style="1" customWidth="1"/>
    <col min="13839" max="13839" width="12.42578125" style="1" bestFit="1" customWidth="1"/>
    <col min="13840" max="13840" width="11.7109375" style="1" customWidth="1"/>
    <col min="13841" max="13841" width="15.140625" style="1" customWidth="1"/>
    <col min="13842" max="13844" width="16.28515625" style="1" customWidth="1"/>
    <col min="13845" max="13847" width="9.7109375" style="1" customWidth="1"/>
    <col min="13848" max="13849" width="13.7109375" style="1" customWidth="1"/>
    <col min="13850" max="13850" width="14.42578125" style="1" bestFit="1" customWidth="1"/>
    <col min="13851" max="13851" width="14.140625" style="1" customWidth="1"/>
    <col min="13852" max="13852" width="16.28515625" style="1" customWidth="1"/>
    <col min="13853" max="13853" width="0" style="1" hidden="1" customWidth="1"/>
    <col min="13854" max="13854" width="7.28515625" style="1" customWidth="1"/>
    <col min="13855" max="13855" width="6.85546875" style="1" customWidth="1"/>
    <col min="13856" max="13856" width="19.5703125" style="1" customWidth="1"/>
    <col min="13857" max="13859" width="15.85546875" style="1" customWidth="1"/>
    <col min="13860" max="13860" width="14.7109375" style="1" customWidth="1"/>
    <col min="13861" max="13861" width="18.28515625" style="1" customWidth="1"/>
    <col min="13862" max="13862" width="20.28515625" style="1" customWidth="1"/>
    <col min="13863" max="13863" width="17.42578125" style="1" customWidth="1"/>
    <col min="13864" max="13864" width="16.85546875" style="1" customWidth="1"/>
    <col min="13865" max="13866" width="0" style="1" hidden="1" customWidth="1"/>
    <col min="13867" max="13867" width="16" style="1" customWidth="1"/>
    <col min="13868" max="13868" width="15.42578125" style="1" customWidth="1"/>
    <col min="13869" max="14081" width="9.140625" style="1"/>
    <col min="14082" max="14082" width="6.7109375" style="1" customWidth="1"/>
    <col min="14083" max="14083" width="41.7109375" style="1" customWidth="1"/>
    <col min="14084" max="14085" width="8.7109375" style="1" customWidth="1"/>
    <col min="14086" max="14086" width="12.28515625" style="1" customWidth="1"/>
    <col min="14087" max="14089" width="0" style="1" hidden="1" customWidth="1"/>
    <col min="14090" max="14090" width="12.42578125" style="1" bestFit="1" customWidth="1"/>
    <col min="14091" max="14092" width="11.42578125" style="1" customWidth="1"/>
    <col min="14093" max="14094" width="11.7109375" style="1" customWidth="1"/>
    <col min="14095" max="14095" width="12.42578125" style="1" bestFit="1" customWidth="1"/>
    <col min="14096" max="14096" width="11.7109375" style="1" customWidth="1"/>
    <col min="14097" max="14097" width="15.140625" style="1" customWidth="1"/>
    <col min="14098" max="14100" width="16.28515625" style="1" customWidth="1"/>
    <col min="14101" max="14103" width="9.7109375" style="1" customWidth="1"/>
    <col min="14104" max="14105" width="13.7109375" style="1" customWidth="1"/>
    <col min="14106" max="14106" width="14.42578125" style="1" bestFit="1" customWidth="1"/>
    <col min="14107" max="14107" width="14.140625" style="1" customWidth="1"/>
    <col min="14108" max="14108" width="16.28515625" style="1" customWidth="1"/>
    <col min="14109" max="14109" width="0" style="1" hidden="1" customWidth="1"/>
    <col min="14110" max="14110" width="7.28515625" style="1" customWidth="1"/>
    <col min="14111" max="14111" width="6.85546875" style="1" customWidth="1"/>
    <col min="14112" max="14112" width="19.5703125" style="1" customWidth="1"/>
    <col min="14113" max="14115" width="15.85546875" style="1" customWidth="1"/>
    <col min="14116" max="14116" width="14.7109375" style="1" customWidth="1"/>
    <col min="14117" max="14117" width="18.28515625" style="1" customWidth="1"/>
    <col min="14118" max="14118" width="20.28515625" style="1" customWidth="1"/>
    <col min="14119" max="14119" width="17.42578125" style="1" customWidth="1"/>
    <col min="14120" max="14120" width="16.85546875" style="1" customWidth="1"/>
    <col min="14121" max="14122" width="0" style="1" hidden="1" customWidth="1"/>
    <col min="14123" max="14123" width="16" style="1" customWidth="1"/>
    <col min="14124" max="14124" width="15.42578125" style="1" customWidth="1"/>
    <col min="14125" max="14337" width="9.140625" style="1"/>
    <col min="14338" max="14338" width="6.7109375" style="1" customWidth="1"/>
    <col min="14339" max="14339" width="41.7109375" style="1" customWidth="1"/>
    <col min="14340" max="14341" width="8.7109375" style="1" customWidth="1"/>
    <col min="14342" max="14342" width="12.28515625" style="1" customWidth="1"/>
    <col min="14343" max="14345" width="0" style="1" hidden="1" customWidth="1"/>
    <col min="14346" max="14346" width="12.42578125" style="1" bestFit="1" customWidth="1"/>
    <col min="14347" max="14348" width="11.42578125" style="1" customWidth="1"/>
    <col min="14349" max="14350" width="11.7109375" style="1" customWidth="1"/>
    <col min="14351" max="14351" width="12.42578125" style="1" bestFit="1" customWidth="1"/>
    <col min="14352" max="14352" width="11.7109375" style="1" customWidth="1"/>
    <col min="14353" max="14353" width="15.140625" style="1" customWidth="1"/>
    <col min="14354" max="14356" width="16.28515625" style="1" customWidth="1"/>
    <col min="14357" max="14359" width="9.7109375" style="1" customWidth="1"/>
    <col min="14360" max="14361" width="13.7109375" style="1" customWidth="1"/>
    <col min="14362" max="14362" width="14.42578125" style="1" bestFit="1" customWidth="1"/>
    <col min="14363" max="14363" width="14.140625" style="1" customWidth="1"/>
    <col min="14364" max="14364" width="16.28515625" style="1" customWidth="1"/>
    <col min="14365" max="14365" width="0" style="1" hidden="1" customWidth="1"/>
    <col min="14366" max="14366" width="7.28515625" style="1" customWidth="1"/>
    <col min="14367" max="14367" width="6.85546875" style="1" customWidth="1"/>
    <col min="14368" max="14368" width="19.5703125" style="1" customWidth="1"/>
    <col min="14369" max="14371" width="15.85546875" style="1" customWidth="1"/>
    <col min="14372" max="14372" width="14.7109375" style="1" customWidth="1"/>
    <col min="14373" max="14373" width="18.28515625" style="1" customWidth="1"/>
    <col min="14374" max="14374" width="20.28515625" style="1" customWidth="1"/>
    <col min="14375" max="14375" width="17.42578125" style="1" customWidth="1"/>
    <col min="14376" max="14376" width="16.85546875" style="1" customWidth="1"/>
    <col min="14377" max="14378" width="0" style="1" hidden="1" customWidth="1"/>
    <col min="14379" max="14379" width="16" style="1" customWidth="1"/>
    <col min="14380" max="14380" width="15.42578125" style="1" customWidth="1"/>
    <col min="14381" max="14593" width="9.140625" style="1"/>
    <col min="14594" max="14594" width="6.7109375" style="1" customWidth="1"/>
    <col min="14595" max="14595" width="41.7109375" style="1" customWidth="1"/>
    <col min="14596" max="14597" width="8.7109375" style="1" customWidth="1"/>
    <col min="14598" max="14598" width="12.28515625" style="1" customWidth="1"/>
    <col min="14599" max="14601" width="0" style="1" hidden="1" customWidth="1"/>
    <col min="14602" max="14602" width="12.42578125" style="1" bestFit="1" customWidth="1"/>
    <col min="14603" max="14604" width="11.42578125" style="1" customWidth="1"/>
    <col min="14605" max="14606" width="11.7109375" style="1" customWidth="1"/>
    <col min="14607" max="14607" width="12.42578125" style="1" bestFit="1" customWidth="1"/>
    <col min="14608" max="14608" width="11.7109375" style="1" customWidth="1"/>
    <col min="14609" max="14609" width="15.140625" style="1" customWidth="1"/>
    <col min="14610" max="14612" width="16.28515625" style="1" customWidth="1"/>
    <col min="14613" max="14615" width="9.7109375" style="1" customWidth="1"/>
    <col min="14616" max="14617" width="13.7109375" style="1" customWidth="1"/>
    <col min="14618" max="14618" width="14.42578125" style="1" bestFit="1" customWidth="1"/>
    <col min="14619" max="14619" width="14.140625" style="1" customWidth="1"/>
    <col min="14620" max="14620" width="16.28515625" style="1" customWidth="1"/>
    <col min="14621" max="14621" width="0" style="1" hidden="1" customWidth="1"/>
    <col min="14622" max="14622" width="7.28515625" style="1" customWidth="1"/>
    <col min="14623" max="14623" width="6.85546875" style="1" customWidth="1"/>
    <col min="14624" max="14624" width="19.5703125" style="1" customWidth="1"/>
    <col min="14625" max="14627" width="15.85546875" style="1" customWidth="1"/>
    <col min="14628" max="14628" width="14.7109375" style="1" customWidth="1"/>
    <col min="14629" max="14629" width="18.28515625" style="1" customWidth="1"/>
    <col min="14630" max="14630" width="20.28515625" style="1" customWidth="1"/>
    <col min="14631" max="14631" width="17.42578125" style="1" customWidth="1"/>
    <col min="14632" max="14632" width="16.85546875" style="1" customWidth="1"/>
    <col min="14633" max="14634" width="0" style="1" hidden="1" customWidth="1"/>
    <col min="14635" max="14635" width="16" style="1" customWidth="1"/>
    <col min="14636" max="14636" width="15.42578125" style="1" customWidth="1"/>
    <col min="14637" max="14849" width="9.140625" style="1"/>
    <col min="14850" max="14850" width="6.7109375" style="1" customWidth="1"/>
    <col min="14851" max="14851" width="41.7109375" style="1" customWidth="1"/>
    <col min="14852" max="14853" width="8.7109375" style="1" customWidth="1"/>
    <col min="14854" max="14854" width="12.28515625" style="1" customWidth="1"/>
    <col min="14855" max="14857" width="0" style="1" hidden="1" customWidth="1"/>
    <col min="14858" max="14858" width="12.42578125" style="1" bestFit="1" customWidth="1"/>
    <col min="14859" max="14860" width="11.42578125" style="1" customWidth="1"/>
    <col min="14861" max="14862" width="11.7109375" style="1" customWidth="1"/>
    <col min="14863" max="14863" width="12.42578125" style="1" bestFit="1" customWidth="1"/>
    <col min="14864" max="14864" width="11.7109375" style="1" customWidth="1"/>
    <col min="14865" max="14865" width="15.140625" style="1" customWidth="1"/>
    <col min="14866" max="14868" width="16.28515625" style="1" customWidth="1"/>
    <col min="14869" max="14871" width="9.7109375" style="1" customWidth="1"/>
    <col min="14872" max="14873" width="13.7109375" style="1" customWidth="1"/>
    <col min="14874" max="14874" width="14.42578125" style="1" bestFit="1" customWidth="1"/>
    <col min="14875" max="14875" width="14.140625" style="1" customWidth="1"/>
    <col min="14876" max="14876" width="16.28515625" style="1" customWidth="1"/>
    <col min="14877" max="14877" width="0" style="1" hidden="1" customWidth="1"/>
    <col min="14878" max="14878" width="7.28515625" style="1" customWidth="1"/>
    <col min="14879" max="14879" width="6.85546875" style="1" customWidth="1"/>
    <col min="14880" max="14880" width="19.5703125" style="1" customWidth="1"/>
    <col min="14881" max="14883" width="15.85546875" style="1" customWidth="1"/>
    <col min="14884" max="14884" width="14.7109375" style="1" customWidth="1"/>
    <col min="14885" max="14885" width="18.28515625" style="1" customWidth="1"/>
    <col min="14886" max="14886" width="20.28515625" style="1" customWidth="1"/>
    <col min="14887" max="14887" width="17.42578125" style="1" customWidth="1"/>
    <col min="14888" max="14888" width="16.85546875" style="1" customWidth="1"/>
    <col min="14889" max="14890" width="0" style="1" hidden="1" customWidth="1"/>
    <col min="14891" max="14891" width="16" style="1" customWidth="1"/>
    <col min="14892" max="14892" width="15.42578125" style="1" customWidth="1"/>
    <col min="14893" max="15105" width="9.140625" style="1"/>
    <col min="15106" max="15106" width="6.7109375" style="1" customWidth="1"/>
    <col min="15107" max="15107" width="41.7109375" style="1" customWidth="1"/>
    <col min="15108" max="15109" width="8.7109375" style="1" customWidth="1"/>
    <col min="15110" max="15110" width="12.28515625" style="1" customWidth="1"/>
    <col min="15111" max="15113" width="0" style="1" hidden="1" customWidth="1"/>
    <col min="15114" max="15114" width="12.42578125" style="1" bestFit="1" customWidth="1"/>
    <col min="15115" max="15116" width="11.42578125" style="1" customWidth="1"/>
    <col min="15117" max="15118" width="11.7109375" style="1" customWidth="1"/>
    <col min="15119" max="15119" width="12.42578125" style="1" bestFit="1" customWidth="1"/>
    <col min="15120" max="15120" width="11.7109375" style="1" customWidth="1"/>
    <col min="15121" max="15121" width="15.140625" style="1" customWidth="1"/>
    <col min="15122" max="15124" width="16.28515625" style="1" customWidth="1"/>
    <col min="15125" max="15127" width="9.7109375" style="1" customWidth="1"/>
    <col min="15128" max="15129" width="13.7109375" style="1" customWidth="1"/>
    <col min="15130" max="15130" width="14.42578125" style="1" bestFit="1" customWidth="1"/>
    <col min="15131" max="15131" width="14.140625" style="1" customWidth="1"/>
    <col min="15132" max="15132" width="16.28515625" style="1" customWidth="1"/>
    <col min="15133" max="15133" width="0" style="1" hidden="1" customWidth="1"/>
    <col min="15134" max="15134" width="7.28515625" style="1" customWidth="1"/>
    <col min="15135" max="15135" width="6.85546875" style="1" customWidth="1"/>
    <col min="15136" max="15136" width="19.5703125" style="1" customWidth="1"/>
    <col min="15137" max="15139" width="15.85546875" style="1" customWidth="1"/>
    <col min="15140" max="15140" width="14.7109375" style="1" customWidth="1"/>
    <col min="15141" max="15141" width="18.28515625" style="1" customWidth="1"/>
    <col min="15142" max="15142" width="20.28515625" style="1" customWidth="1"/>
    <col min="15143" max="15143" width="17.42578125" style="1" customWidth="1"/>
    <col min="15144" max="15144" width="16.85546875" style="1" customWidth="1"/>
    <col min="15145" max="15146" width="0" style="1" hidden="1" customWidth="1"/>
    <col min="15147" max="15147" width="16" style="1" customWidth="1"/>
    <col min="15148" max="15148" width="15.42578125" style="1" customWidth="1"/>
    <col min="15149" max="15361" width="9.140625" style="1"/>
    <col min="15362" max="15362" width="6.7109375" style="1" customWidth="1"/>
    <col min="15363" max="15363" width="41.7109375" style="1" customWidth="1"/>
    <col min="15364" max="15365" width="8.7109375" style="1" customWidth="1"/>
    <col min="15366" max="15366" width="12.28515625" style="1" customWidth="1"/>
    <col min="15367" max="15369" width="0" style="1" hidden="1" customWidth="1"/>
    <col min="15370" max="15370" width="12.42578125" style="1" bestFit="1" customWidth="1"/>
    <col min="15371" max="15372" width="11.42578125" style="1" customWidth="1"/>
    <col min="15373" max="15374" width="11.7109375" style="1" customWidth="1"/>
    <col min="15375" max="15375" width="12.42578125" style="1" bestFit="1" customWidth="1"/>
    <col min="15376" max="15376" width="11.7109375" style="1" customWidth="1"/>
    <col min="15377" max="15377" width="15.140625" style="1" customWidth="1"/>
    <col min="15378" max="15380" width="16.28515625" style="1" customWidth="1"/>
    <col min="15381" max="15383" width="9.7109375" style="1" customWidth="1"/>
    <col min="15384" max="15385" width="13.7109375" style="1" customWidth="1"/>
    <col min="15386" max="15386" width="14.42578125" style="1" bestFit="1" customWidth="1"/>
    <col min="15387" max="15387" width="14.140625" style="1" customWidth="1"/>
    <col min="15388" max="15388" width="16.28515625" style="1" customWidth="1"/>
    <col min="15389" max="15389" width="0" style="1" hidden="1" customWidth="1"/>
    <col min="15390" max="15390" width="7.28515625" style="1" customWidth="1"/>
    <col min="15391" max="15391" width="6.85546875" style="1" customWidth="1"/>
    <col min="15392" max="15392" width="19.5703125" style="1" customWidth="1"/>
    <col min="15393" max="15395" width="15.85546875" style="1" customWidth="1"/>
    <col min="15396" max="15396" width="14.7109375" style="1" customWidth="1"/>
    <col min="15397" max="15397" width="18.28515625" style="1" customWidth="1"/>
    <col min="15398" max="15398" width="20.28515625" style="1" customWidth="1"/>
    <col min="15399" max="15399" width="17.42578125" style="1" customWidth="1"/>
    <col min="15400" max="15400" width="16.85546875" style="1" customWidth="1"/>
    <col min="15401" max="15402" width="0" style="1" hidden="1" customWidth="1"/>
    <col min="15403" max="15403" width="16" style="1" customWidth="1"/>
    <col min="15404" max="15404" width="15.42578125" style="1" customWidth="1"/>
    <col min="15405" max="15617" width="9.140625" style="1"/>
    <col min="15618" max="15618" width="6.7109375" style="1" customWidth="1"/>
    <col min="15619" max="15619" width="41.7109375" style="1" customWidth="1"/>
    <col min="15620" max="15621" width="8.7109375" style="1" customWidth="1"/>
    <col min="15622" max="15622" width="12.28515625" style="1" customWidth="1"/>
    <col min="15623" max="15625" width="0" style="1" hidden="1" customWidth="1"/>
    <col min="15626" max="15626" width="12.42578125" style="1" bestFit="1" customWidth="1"/>
    <col min="15627" max="15628" width="11.42578125" style="1" customWidth="1"/>
    <col min="15629" max="15630" width="11.7109375" style="1" customWidth="1"/>
    <col min="15631" max="15631" width="12.42578125" style="1" bestFit="1" customWidth="1"/>
    <col min="15632" max="15632" width="11.7109375" style="1" customWidth="1"/>
    <col min="15633" max="15633" width="15.140625" style="1" customWidth="1"/>
    <col min="15634" max="15636" width="16.28515625" style="1" customWidth="1"/>
    <col min="15637" max="15639" width="9.7109375" style="1" customWidth="1"/>
    <col min="15640" max="15641" width="13.7109375" style="1" customWidth="1"/>
    <col min="15642" max="15642" width="14.42578125" style="1" bestFit="1" customWidth="1"/>
    <col min="15643" max="15643" width="14.140625" style="1" customWidth="1"/>
    <col min="15644" max="15644" width="16.28515625" style="1" customWidth="1"/>
    <col min="15645" max="15645" width="0" style="1" hidden="1" customWidth="1"/>
    <col min="15646" max="15646" width="7.28515625" style="1" customWidth="1"/>
    <col min="15647" max="15647" width="6.85546875" style="1" customWidth="1"/>
    <col min="15648" max="15648" width="19.5703125" style="1" customWidth="1"/>
    <col min="15649" max="15651" width="15.85546875" style="1" customWidth="1"/>
    <col min="15652" max="15652" width="14.7109375" style="1" customWidth="1"/>
    <col min="15653" max="15653" width="18.28515625" style="1" customWidth="1"/>
    <col min="15654" max="15654" width="20.28515625" style="1" customWidth="1"/>
    <col min="15655" max="15655" width="17.42578125" style="1" customWidth="1"/>
    <col min="15656" max="15656" width="16.85546875" style="1" customWidth="1"/>
    <col min="15657" max="15658" width="0" style="1" hidden="1" customWidth="1"/>
    <col min="15659" max="15659" width="16" style="1" customWidth="1"/>
    <col min="15660" max="15660" width="15.42578125" style="1" customWidth="1"/>
    <col min="15661" max="15873" width="9.140625" style="1"/>
    <col min="15874" max="15874" width="6.7109375" style="1" customWidth="1"/>
    <col min="15875" max="15875" width="41.7109375" style="1" customWidth="1"/>
    <col min="15876" max="15877" width="8.7109375" style="1" customWidth="1"/>
    <col min="15878" max="15878" width="12.28515625" style="1" customWidth="1"/>
    <col min="15879" max="15881" width="0" style="1" hidden="1" customWidth="1"/>
    <col min="15882" max="15882" width="12.42578125" style="1" bestFit="1" customWidth="1"/>
    <col min="15883" max="15884" width="11.42578125" style="1" customWidth="1"/>
    <col min="15885" max="15886" width="11.7109375" style="1" customWidth="1"/>
    <col min="15887" max="15887" width="12.42578125" style="1" bestFit="1" customWidth="1"/>
    <col min="15888" max="15888" width="11.7109375" style="1" customWidth="1"/>
    <col min="15889" max="15889" width="15.140625" style="1" customWidth="1"/>
    <col min="15890" max="15892" width="16.28515625" style="1" customWidth="1"/>
    <col min="15893" max="15895" width="9.7109375" style="1" customWidth="1"/>
    <col min="15896" max="15897" width="13.7109375" style="1" customWidth="1"/>
    <col min="15898" max="15898" width="14.42578125" style="1" bestFit="1" customWidth="1"/>
    <col min="15899" max="15899" width="14.140625" style="1" customWidth="1"/>
    <col min="15900" max="15900" width="16.28515625" style="1" customWidth="1"/>
    <col min="15901" max="15901" width="0" style="1" hidden="1" customWidth="1"/>
    <col min="15902" max="15902" width="7.28515625" style="1" customWidth="1"/>
    <col min="15903" max="15903" width="6.85546875" style="1" customWidth="1"/>
    <col min="15904" max="15904" width="19.5703125" style="1" customWidth="1"/>
    <col min="15905" max="15907" width="15.85546875" style="1" customWidth="1"/>
    <col min="15908" max="15908" width="14.7109375" style="1" customWidth="1"/>
    <col min="15909" max="15909" width="18.28515625" style="1" customWidth="1"/>
    <col min="15910" max="15910" width="20.28515625" style="1" customWidth="1"/>
    <col min="15911" max="15911" width="17.42578125" style="1" customWidth="1"/>
    <col min="15912" max="15912" width="16.85546875" style="1" customWidth="1"/>
    <col min="15913" max="15914" width="0" style="1" hidden="1" customWidth="1"/>
    <col min="15915" max="15915" width="16" style="1" customWidth="1"/>
    <col min="15916" max="15916" width="15.42578125" style="1" customWidth="1"/>
    <col min="15917" max="16129" width="9.140625" style="1"/>
    <col min="16130" max="16130" width="6.7109375" style="1" customWidth="1"/>
    <col min="16131" max="16131" width="41.7109375" style="1" customWidth="1"/>
    <col min="16132" max="16133" width="8.7109375" style="1" customWidth="1"/>
    <col min="16134" max="16134" width="12.28515625" style="1" customWidth="1"/>
    <col min="16135" max="16137" width="0" style="1" hidden="1" customWidth="1"/>
    <col min="16138" max="16138" width="12.42578125" style="1" bestFit="1" customWidth="1"/>
    <col min="16139" max="16140" width="11.42578125" style="1" customWidth="1"/>
    <col min="16141" max="16142" width="11.7109375" style="1" customWidth="1"/>
    <col min="16143" max="16143" width="12.42578125" style="1" bestFit="1" customWidth="1"/>
    <col min="16144" max="16144" width="11.7109375" style="1" customWidth="1"/>
    <col min="16145" max="16145" width="15.140625" style="1" customWidth="1"/>
    <col min="16146" max="16148" width="16.28515625" style="1" customWidth="1"/>
    <col min="16149" max="16151" width="9.7109375" style="1" customWidth="1"/>
    <col min="16152" max="16153" width="13.7109375" style="1" customWidth="1"/>
    <col min="16154" max="16154" width="14.42578125" style="1" bestFit="1" customWidth="1"/>
    <col min="16155" max="16155" width="14.140625" style="1" customWidth="1"/>
    <col min="16156" max="16156" width="16.28515625" style="1" customWidth="1"/>
    <col min="16157" max="16157" width="0" style="1" hidden="1" customWidth="1"/>
    <col min="16158" max="16158" width="7.28515625" style="1" customWidth="1"/>
    <col min="16159" max="16159" width="6.85546875" style="1" customWidth="1"/>
    <col min="16160" max="16160" width="19.5703125" style="1" customWidth="1"/>
    <col min="16161" max="16163" width="15.85546875" style="1" customWidth="1"/>
    <col min="16164" max="16164" width="14.7109375" style="1" customWidth="1"/>
    <col min="16165" max="16165" width="18.28515625" style="1" customWidth="1"/>
    <col min="16166" max="16166" width="20.28515625" style="1" customWidth="1"/>
    <col min="16167" max="16167" width="17.42578125" style="1" customWidth="1"/>
    <col min="16168" max="16168" width="16.85546875" style="1" customWidth="1"/>
    <col min="16169" max="16170" width="0" style="1" hidden="1" customWidth="1"/>
    <col min="16171" max="16171" width="16" style="1" customWidth="1"/>
    <col min="16172" max="16172" width="15.42578125" style="1" customWidth="1"/>
    <col min="16173" max="16384" width="9.140625" style="1"/>
  </cols>
  <sheetData>
    <row r="1" spans="1:44">
      <c r="A1" s="25" t="s">
        <v>156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4">
      <c r="A2" s="25" t="s">
        <v>158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4" s="2" customFormat="1" ht="39.75" customHeight="1">
      <c r="A3" s="25" t="s">
        <v>157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44" ht="145.5" customHeight="1">
      <c r="A4" s="3" t="s">
        <v>0</v>
      </c>
      <c r="B4" s="4" t="s">
        <v>1</v>
      </c>
      <c r="C4" s="5" t="s">
        <v>2</v>
      </c>
      <c r="D4" s="5" t="s">
        <v>3</v>
      </c>
      <c r="E4" s="6"/>
      <c r="F4" s="6" t="s">
        <v>5</v>
      </c>
      <c r="G4" s="6" t="s">
        <v>6</v>
      </c>
      <c r="H4" s="6" t="s">
        <v>7</v>
      </c>
      <c r="I4" s="6" t="s">
        <v>4</v>
      </c>
      <c r="J4" s="6"/>
      <c r="K4" s="6" t="s">
        <v>7</v>
      </c>
      <c r="L4" s="6"/>
      <c r="M4" s="6" t="s">
        <v>8</v>
      </c>
      <c r="N4" s="6"/>
      <c r="O4" s="6" t="s">
        <v>9</v>
      </c>
      <c r="P4" s="6"/>
      <c r="Q4" s="6" t="s">
        <v>10</v>
      </c>
      <c r="R4" s="6" t="s">
        <v>11</v>
      </c>
      <c r="S4" s="6" t="s">
        <v>12</v>
      </c>
      <c r="T4" s="6" t="s">
        <v>13</v>
      </c>
      <c r="U4" s="6"/>
      <c r="V4" s="6" t="s">
        <v>14</v>
      </c>
      <c r="W4" s="6" t="s">
        <v>21</v>
      </c>
      <c r="X4" s="6"/>
      <c r="Y4" s="6" t="s">
        <v>15</v>
      </c>
      <c r="Z4" s="6" t="s">
        <v>22</v>
      </c>
      <c r="AA4" s="6" t="s">
        <v>16</v>
      </c>
      <c r="AB4" s="7" t="s">
        <v>17</v>
      </c>
      <c r="AC4" s="7" t="s">
        <v>153</v>
      </c>
      <c r="AD4" s="7" t="s">
        <v>154</v>
      </c>
      <c r="AE4" s="7" t="s">
        <v>18</v>
      </c>
      <c r="AF4" s="7" t="s">
        <v>19</v>
      </c>
      <c r="AG4" s="7" t="s">
        <v>20</v>
      </c>
      <c r="AH4" s="7"/>
      <c r="AI4" s="7"/>
      <c r="AJ4" s="7" t="s">
        <v>161</v>
      </c>
      <c r="AK4" s="7" t="s">
        <v>23</v>
      </c>
      <c r="AL4" s="7" t="s">
        <v>24</v>
      </c>
      <c r="AM4" s="7" t="s">
        <v>25</v>
      </c>
      <c r="AN4" s="7" t="s">
        <v>26</v>
      </c>
      <c r="AO4" s="7" t="s">
        <v>27</v>
      </c>
      <c r="AP4" s="8"/>
      <c r="AQ4" s="8" t="s">
        <v>28</v>
      </c>
      <c r="AR4" s="5" t="s">
        <v>29</v>
      </c>
    </row>
    <row r="5" spans="1:44" s="12" customFormat="1" ht="14.25" customHeight="1">
      <c r="A5" s="9">
        <v>1</v>
      </c>
      <c r="B5" s="10">
        <v>2</v>
      </c>
      <c r="C5" s="9">
        <v>3</v>
      </c>
      <c r="D5" s="9"/>
      <c r="E5" s="11">
        <v>4</v>
      </c>
      <c r="F5" s="11">
        <v>5</v>
      </c>
      <c r="G5" s="11">
        <v>6</v>
      </c>
      <c r="H5" s="11">
        <v>7</v>
      </c>
      <c r="I5" s="11">
        <v>4</v>
      </c>
      <c r="J5" s="11"/>
      <c r="K5" s="11">
        <v>5</v>
      </c>
      <c r="L5" s="11"/>
      <c r="M5" s="11">
        <v>6</v>
      </c>
      <c r="N5" s="11"/>
      <c r="O5" s="11">
        <v>7</v>
      </c>
      <c r="P5" s="11"/>
      <c r="Q5" s="11">
        <v>8</v>
      </c>
      <c r="R5" s="11">
        <v>9</v>
      </c>
      <c r="S5" s="11">
        <v>10</v>
      </c>
      <c r="T5" s="11">
        <v>11</v>
      </c>
      <c r="U5" s="11"/>
      <c r="V5" s="11">
        <v>12</v>
      </c>
      <c r="W5" s="11">
        <v>13</v>
      </c>
      <c r="X5" s="11"/>
      <c r="Y5" s="11">
        <v>14</v>
      </c>
      <c r="Z5" s="11">
        <v>15</v>
      </c>
      <c r="AA5" s="11">
        <v>16</v>
      </c>
      <c r="AB5" s="9"/>
      <c r="AC5" s="9" t="s">
        <v>162</v>
      </c>
      <c r="AD5" s="9" t="s">
        <v>163</v>
      </c>
      <c r="AE5" s="9"/>
      <c r="AF5" s="9" t="s">
        <v>164</v>
      </c>
      <c r="AG5" s="9"/>
      <c r="AH5" s="9"/>
      <c r="AI5" s="9"/>
      <c r="AJ5" s="9" t="s">
        <v>165</v>
      </c>
      <c r="AK5" s="9" t="s">
        <v>166</v>
      </c>
      <c r="AL5" s="9"/>
      <c r="AM5" s="9"/>
      <c r="AN5" s="9"/>
      <c r="AO5" s="9" t="s">
        <v>30</v>
      </c>
      <c r="AP5" s="10"/>
      <c r="AQ5" s="10" t="s">
        <v>159</v>
      </c>
      <c r="AR5" s="9" t="s">
        <v>160</v>
      </c>
    </row>
    <row r="6" spans="1:44" ht="60.75" customHeight="1">
      <c r="A6" s="4">
        <v>1</v>
      </c>
      <c r="B6" s="3" t="s">
        <v>31</v>
      </c>
      <c r="C6" s="13" t="s">
        <v>32</v>
      </c>
      <c r="D6" s="13" t="s">
        <v>33</v>
      </c>
      <c r="E6" s="11">
        <v>40000</v>
      </c>
      <c r="F6" s="11"/>
      <c r="G6" s="11"/>
      <c r="H6" s="11"/>
      <c r="I6" s="11">
        <f t="shared" ref="I6:I16" si="0">E6*0.68</f>
        <v>27200.000000000004</v>
      </c>
      <c r="J6" s="11">
        <v>1000</v>
      </c>
      <c r="K6" s="11"/>
      <c r="L6" s="11"/>
      <c r="M6" s="11"/>
      <c r="N6" s="11">
        <v>400</v>
      </c>
      <c r="O6" s="11">
        <f>N6*0.7</f>
        <v>280</v>
      </c>
      <c r="P6" s="11">
        <v>20000</v>
      </c>
      <c r="Q6" s="11">
        <f>P6*0.7</f>
        <v>14000</v>
      </c>
      <c r="R6" s="11">
        <f>O6*0.5</f>
        <v>140</v>
      </c>
      <c r="S6" s="11"/>
      <c r="T6" s="11">
        <f>J6*0.5</f>
        <v>500</v>
      </c>
      <c r="U6" s="11">
        <f t="shared" ref="U6:U37" si="1">E6+J6+L6+N6</f>
        <v>41400</v>
      </c>
      <c r="V6" s="11">
        <f>I6+K6+M6+O6</f>
        <v>27480.000000000004</v>
      </c>
      <c r="W6" s="11">
        <f t="shared" ref="W6:W37" si="2">AF6*V6</f>
        <v>0</v>
      </c>
      <c r="X6" s="11">
        <f>SUM(P6:T6)</f>
        <v>34640</v>
      </c>
      <c r="Y6" s="11">
        <f>Q6+R6+S6+T6</f>
        <v>14640</v>
      </c>
      <c r="Z6" s="11">
        <f>Y6*AF6</f>
        <v>0</v>
      </c>
      <c r="AA6" s="11">
        <f t="shared" ref="AA6:AA37" si="3">V6+Y6</f>
        <v>42120</v>
      </c>
      <c r="AB6" s="14">
        <v>40</v>
      </c>
      <c r="AC6" s="15"/>
      <c r="AD6" s="15"/>
      <c r="AE6" s="14"/>
      <c r="AF6" s="14"/>
      <c r="AG6" s="14"/>
      <c r="AH6" s="14"/>
      <c r="AI6" s="14"/>
      <c r="AJ6" s="14"/>
      <c r="AK6" s="15">
        <f>AF6*AA6</f>
        <v>0</v>
      </c>
      <c r="AL6" s="15">
        <f t="shared" ref="AL6:AL37" si="4">V6*AG6</f>
        <v>0</v>
      </c>
      <c r="AM6" s="15">
        <f>Y6*AG6</f>
        <v>0</v>
      </c>
      <c r="AN6" s="15">
        <f>AA6*AG6</f>
        <v>0</v>
      </c>
      <c r="AO6" s="14">
        <v>0.1</v>
      </c>
      <c r="AP6" s="3"/>
      <c r="AQ6" s="3" t="s">
        <v>34</v>
      </c>
      <c r="AR6" s="3" t="s">
        <v>35</v>
      </c>
    </row>
    <row r="7" spans="1:44" ht="63" customHeight="1">
      <c r="A7" s="4">
        <v>2</v>
      </c>
      <c r="B7" s="3" t="s">
        <v>36</v>
      </c>
      <c r="C7" s="13" t="s">
        <v>32</v>
      </c>
      <c r="D7" s="13" t="s">
        <v>33</v>
      </c>
      <c r="E7" s="11">
        <v>1000</v>
      </c>
      <c r="F7" s="11"/>
      <c r="G7" s="11"/>
      <c r="H7" s="11"/>
      <c r="I7" s="11">
        <f t="shared" si="0"/>
        <v>680</v>
      </c>
      <c r="J7" s="11"/>
      <c r="K7" s="11"/>
      <c r="L7" s="11"/>
      <c r="M7" s="11"/>
      <c r="N7" s="11"/>
      <c r="O7" s="11"/>
      <c r="P7" s="11">
        <v>1000</v>
      </c>
      <c r="Q7" s="11">
        <f t="shared" ref="Q7:Q70" si="5">P7*0.7</f>
        <v>700</v>
      </c>
      <c r="R7" s="11"/>
      <c r="S7" s="11"/>
      <c r="T7" s="11"/>
      <c r="U7" s="11">
        <f t="shared" si="1"/>
        <v>1000</v>
      </c>
      <c r="V7" s="11">
        <f t="shared" ref="V7:V70" si="6">I7+K7+M7+O7</f>
        <v>680</v>
      </c>
      <c r="W7" s="11">
        <f t="shared" si="2"/>
        <v>0</v>
      </c>
      <c r="X7" s="11">
        <f t="shared" ref="X7:X70" si="7">SUM(P7:T7)</f>
        <v>1700</v>
      </c>
      <c r="Y7" s="11">
        <f t="shared" ref="Y7:Y70" si="8">Q7+R7+S7+T7</f>
        <v>700</v>
      </c>
      <c r="Z7" s="11">
        <f t="shared" ref="Z7:Z70" si="9">Y7*AF7</f>
        <v>0</v>
      </c>
      <c r="AA7" s="11">
        <f t="shared" si="3"/>
        <v>1380</v>
      </c>
      <c r="AB7" s="14"/>
      <c r="AC7" s="15"/>
      <c r="AD7" s="15"/>
      <c r="AE7" s="14"/>
      <c r="AF7" s="14"/>
      <c r="AG7" s="14"/>
      <c r="AH7" s="14"/>
      <c r="AI7" s="14"/>
      <c r="AJ7" s="14"/>
      <c r="AK7" s="15">
        <f t="shared" ref="AK7:AK12" si="10">AF7*AA7</f>
        <v>0</v>
      </c>
      <c r="AL7" s="15">
        <f t="shared" si="4"/>
        <v>0</v>
      </c>
      <c r="AM7" s="15">
        <f t="shared" ref="AM7:AM70" si="11">Y7*AG7</f>
        <v>0</v>
      </c>
      <c r="AN7" s="15">
        <f t="shared" ref="AN7:AN70" si="12">AA7*AG7</f>
        <v>0</v>
      </c>
      <c r="AO7" s="14">
        <v>0.1</v>
      </c>
      <c r="AP7" s="3"/>
      <c r="AQ7" s="3" t="s">
        <v>34</v>
      </c>
      <c r="AR7" s="3" t="s">
        <v>35</v>
      </c>
    </row>
    <row r="8" spans="1:44" ht="68.25" customHeight="1">
      <c r="A8" s="4">
        <v>3</v>
      </c>
      <c r="B8" s="3" t="s">
        <v>37</v>
      </c>
      <c r="C8" s="13" t="s">
        <v>32</v>
      </c>
      <c r="D8" s="13" t="s">
        <v>33</v>
      </c>
      <c r="E8" s="11">
        <v>150000</v>
      </c>
      <c r="F8" s="11"/>
      <c r="G8" s="11"/>
      <c r="H8" s="11"/>
      <c r="I8" s="11">
        <f t="shared" si="0"/>
        <v>102000.00000000001</v>
      </c>
      <c r="J8" s="11">
        <v>15000</v>
      </c>
      <c r="K8" s="11">
        <f>J8*0.7</f>
        <v>10500</v>
      </c>
      <c r="L8" s="11"/>
      <c r="M8" s="11"/>
      <c r="N8" s="11">
        <v>60000</v>
      </c>
      <c r="O8" s="11">
        <f t="shared" ref="O8:O70" si="13">N8*0.7</f>
        <v>42000</v>
      </c>
      <c r="P8" s="11">
        <v>50000</v>
      </c>
      <c r="Q8" s="11">
        <f t="shared" si="5"/>
        <v>35000</v>
      </c>
      <c r="R8" s="11">
        <f t="shared" ref="R8:R70" si="14">O8*0.5</f>
        <v>21000</v>
      </c>
      <c r="S8" s="11"/>
      <c r="T8" s="11">
        <f t="shared" ref="T8:T68" si="15">J8*0.5</f>
        <v>7500</v>
      </c>
      <c r="U8" s="11">
        <f t="shared" si="1"/>
        <v>225000</v>
      </c>
      <c r="V8" s="11">
        <f t="shared" si="6"/>
        <v>154500</v>
      </c>
      <c r="W8" s="11">
        <f t="shared" si="2"/>
        <v>0</v>
      </c>
      <c r="X8" s="11">
        <f t="shared" si="7"/>
        <v>113500</v>
      </c>
      <c r="Y8" s="11">
        <f t="shared" si="8"/>
        <v>63500</v>
      </c>
      <c r="Z8" s="11">
        <f t="shared" si="9"/>
        <v>0</v>
      </c>
      <c r="AA8" s="11">
        <f t="shared" si="3"/>
        <v>218000</v>
      </c>
      <c r="AB8" s="14"/>
      <c r="AC8" s="15"/>
      <c r="AD8" s="15"/>
      <c r="AE8" s="14"/>
      <c r="AF8" s="14"/>
      <c r="AG8" s="14"/>
      <c r="AH8" s="14"/>
      <c r="AI8" s="14"/>
      <c r="AJ8" s="14"/>
      <c r="AK8" s="15">
        <f t="shared" si="10"/>
        <v>0</v>
      </c>
      <c r="AL8" s="15">
        <f t="shared" si="4"/>
        <v>0</v>
      </c>
      <c r="AM8" s="15">
        <f t="shared" si="11"/>
        <v>0</v>
      </c>
      <c r="AN8" s="15">
        <f t="shared" si="12"/>
        <v>0</v>
      </c>
      <c r="AO8" s="14">
        <v>0.1</v>
      </c>
      <c r="AP8" s="3"/>
      <c r="AQ8" s="3" t="s">
        <v>34</v>
      </c>
      <c r="AR8" s="3" t="s">
        <v>35</v>
      </c>
    </row>
    <row r="9" spans="1:44" ht="62.25" customHeight="1">
      <c r="A9" s="4">
        <v>4</v>
      </c>
      <c r="B9" s="3" t="s">
        <v>38</v>
      </c>
      <c r="C9" s="13" t="s">
        <v>32</v>
      </c>
      <c r="D9" s="13" t="s">
        <v>33</v>
      </c>
      <c r="E9" s="11">
        <v>100000</v>
      </c>
      <c r="F9" s="11"/>
      <c r="G9" s="11"/>
      <c r="H9" s="11"/>
      <c r="I9" s="11">
        <f t="shared" si="0"/>
        <v>68000</v>
      </c>
      <c r="J9" s="11"/>
      <c r="K9" s="11"/>
      <c r="L9" s="11">
        <v>10000</v>
      </c>
      <c r="M9" s="11">
        <f>L9*0.7</f>
        <v>7000</v>
      </c>
      <c r="N9" s="11">
        <v>7500</v>
      </c>
      <c r="O9" s="11">
        <f t="shared" si="13"/>
        <v>5250</v>
      </c>
      <c r="P9" s="11">
        <v>0</v>
      </c>
      <c r="Q9" s="11"/>
      <c r="R9" s="11">
        <f t="shared" si="14"/>
        <v>2625</v>
      </c>
      <c r="S9" s="11">
        <f>L9*0.5</f>
        <v>5000</v>
      </c>
      <c r="T9" s="11"/>
      <c r="U9" s="11">
        <f t="shared" si="1"/>
        <v>117500</v>
      </c>
      <c r="V9" s="11">
        <f t="shared" si="6"/>
        <v>80250</v>
      </c>
      <c r="W9" s="11">
        <f t="shared" si="2"/>
        <v>0</v>
      </c>
      <c r="X9" s="11">
        <f t="shared" si="7"/>
        <v>7625</v>
      </c>
      <c r="Y9" s="11">
        <f t="shared" si="8"/>
        <v>7625</v>
      </c>
      <c r="Z9" s="11">
        <f t="shared" si="9"/>
        <v>0</v>
      </c>
      <c r="AA9" s="11">
        <f t="shared" si="3"/>
        <v>87875</v>
      </c>
      <c r="AB9" s="14"/>
      <c r="AC9" s="15"/>
      <c r="AD9" s="15"/>
      <c r="AE9" s="14"/>
      <c r="AF9" s="14"/>
      <c r="AG9" s="14"/>
      <c r="AH9" s="14"/>
      <c r="AI9" s="14"/>
      <c r="AJ9" s="14"/>
      <c r="AK9" s="15">
        <f t="shared" si="10"/>
        <v>0</v>
      </c>
      <c r="AL9" s="15">
        <f t="shared" si="4"/>
        <v>0</v>
      </c>
      <c r="AM9" s="15">
        <f t="shared" si="11"/>
        <v>0</v>
      </c>
      <c r="AN9" s="15">
        <f t="shared" si="12"/>
        <v>0</v>
      </c>
      <c r="AO9" s="14">
        <v>0.1</v>
      </c>
      <c r="AP9" s="3"/>
      <c r="AQ9" s="3" t="s">
        <v>34</v>
      </c>
      <c r="AR9" s="3" t="s">
        <v>35</v>
      </c>
    </row>
    <row r="10" spans="1:44" ht="66.75" customHeight="1">
      <c r="A10" s="4">
        <v>5</v>
      </c>
      <c r="B10" s="3" t="s">
        <v>39</v>
      </c>
      <c r="C10" s="13" t="s">
        <v>32</v>
      </c>
      <c r="D10" s="13" t="s">
        <v>33</v>
      </c>
      <c r="E10" s="11">
        <v>300000</v>
      </c>
      <c r="F10" s="11"/>
      <c r="G10" s="11"/>
      <c r="H10" s="11"/>
      <c r="I10" s="11">
        <f t="shared" si="0"/>
        <v>204000.00000000003</v>
      </c>
      <c r="J10" s="11">
        <v>50000</v>
      </c>
      <c r="K10" s="11">
        <f t="shared" ref="K10:K71" si="16">J10*0.7</f>
        <v>35000</v>
      </c>
      <c r="L10" s="11">
        <v>20000</v>
      </c>
      <c r="M10" s="11">
        <f t="shared" ref="M10:M70" si="17">L10*0.7</f>
        <v>14000</v>
      </c>
      <c r="N10" s="11">
        <v>12000</v>
      </c>
      <c r="O10" s="11">
        <f t="shared" si="13"/>
        <v>8400</v>
      </c>
      <c r="P10" s="11">
        <v>100000</v>
      </c>
      <c r="Q10" s="11">
        <f t="shared" si="5"/>
        <v>70000</v>
      </c>
      <c r="R10" s="11">
        <f t="shared" si="14"/>
        <v>4200</v>
      </c>
      <c r="S10" s="11">
        <f t="shared" ref="S10:S70" si="18">L10*0.5</f>
        <v>10000</v>
      </c>
      <c r="T10" s="11">
        <f t="shared" si="15"/>
        <v>25000</v>
      </c>
      <c r="U10" s="11">
        <f t="shared" si="1"/>
        <v>382000</v>
      </c>
      <c r="V10" s="11">
        <f t="shared" si="6"/>
        <v>261400.00000000003</v>
      </c>
      <c r="W10" s="11">
        <f t="shared" si="2"/>
        <v>0</v>
      </c>
      <c r="X10" s="11">
        <f t="shared" si="7"/>
        <v>209200</v>
      </c>
      <c r="Y10" s="11">
        <f t="shared" si="8"/>
        <v>109200</v>
      </c>
      <c r="Z10" s="11">
        <f t="shared" si="9"/>
        <v>0</v>
      </c>
      <c r="AA10" s="11">
        <f t="shared" si="3"/>
        <v>370600</v>
      </c>
      <c r="AB10" s="14"/>
      <c r="AC10" s="15"/>
      <c r="AD10" s="15"/>
      <c r="AE10" s="14"/>
      <c r="AF10" s="14"/>
      <c r="AG10" s="14"/>
      <c r="AH10" s="14"/>
      <c r="AI10" s="14"/>
      <c r="AJ10" s="14"/>
      <c r="AK10" s="15">
        <f t="shared" si="10"/>
        <v>0</v>
      </c>
      <c r="AL10" s="15">
        <f t="shared" si="4"/>
        <v>0</v>
      </c>
      <c r="AM10" s="15">
        <f t="shared" si="11"/>
        <v>0</v>
      </c>
      <c r="AN10" s="15">
        <f t="shared" si="12"/>
        <v>0</v>
      </c>
      <c r="AO10" s="14">
        <v>0.1</v>
      </c>
      <c r="AP10" s="3"/>
      <c r="AQ10" s="3" t="s">
        <v>34</v>
      </c>
      <c r="AR10" s="3" t="s">
        <v>35</v>
      </c>
    </row>
    <row r="11" spans="1:44" ht="60.75" customHeight="1">
      <c r="A11" s="4">
        <v>6</v>
      </c>
      <c r="B11" s="3" t="s">
        <v>40</v>
      </c>
      <c r="C11" s="13" t="s">
        <v>32</v>
      </c>
      <c r="D11" s="13" t="s">
        <v>33</v>
      </c>
      <c r="E11" s="11">
        <v>300000</v>
      </c>
      <c r="F11" s="11"/>
      <c r="G11" s="11"/>
      <c r="H11" s="11"/>
      <c r="I11" s="11">
        <f t="shared" si="0"/>
        <v>204000.00000000003</v>
      </c>
      <c r="J11" s="11">
        <v>60000</v>
      </c>
      <c r="K11" s="11">
        <f t="shared" si="16"/>
        <v>42000</v>
      </c>
      <c r="L11" s="11">
        <v>10000</v>
      </c>
      <c r="M11" s="11">
        <f t="shared" si="17"/>
        <v>7000</v>
      </c>
      <c r="N11" s="11">
        <v>60000</v>
      </c>
      <c r="O11" s="11">
        <f t="shared" si="13"/>
        <v>42000</v>
      </c>
      <c r="P11" s="11">
        <v>100000</v>
      </c>
      <c r="Q11" s="11">
        <f t="shared" si="5"/>
        <v>70000</v>
      </c>
      <c r="R11" s="11">
        <f t="shared" si="14"/>
        <v>21000</v>
      </c>
      <c r="S11" s="11">
        <f t="shared" si="18"/>
        <v>5000</v>
      </c>
      <c r="T11" s="11">
        <f t="shared" si="15"/>
        <v>30000</v>
      </c>
      <c r="U11" s="11">
        <f t="shared" si="1"/>
        <v>430000</v>
      </c>
      <c r="V11" s="11">
        <f t="shared" si="6"/>
        <v>295000</v>
      </c>
      <c r="W11" s="11">
        <f t="shared" si="2"/>
        <v>0</v>
      </c>
      <c r="X11" s="11">
        <f t="shared" si="7"/>
        <v>226000</v>
      </c>
      <c r="Y11" s="11">
        <f t="shared" si="8"/>
        <v>126000</v>
      </c>
      <c r="Z11" s="11">
        <f t="shared" si="9"/>
        <v>0</v>
      </c>
      <c r="AA11" s="11">
        <f t="shared" si="3"/>
        <v>421000</v>
      </c>
      <c r="AB11" s="14"/>
      <c r="AC11" s="15"/>
      <c r="AD11" s="15"/>
      <c r="AE11" s="14"/>
      <c r="AF11" s="14"/>
      <c r="AG11" s="14"/>
      <c r="AH11" s="14"/>
      <c r="AI11" s="14"/>
      <c r="AJ11" s="14"/>
      <c r="AK11" s="15">
        <f t="shared" si="10"/>
        <v>0</v>
      </c>
      <c r="AL11" s="15">
        <f t="shared" si="4"/>
        <v>0</v>
      </c>
      <c r="AM11" s="15">
        <f t="shared" si="11"/>
        <v>0</v>
      </c>
      <c r="AN11" s="15">
        <f t="shared" si="12"/>
        <v>0</v>
      </c>
      <c r="AO11" s="14">
        <v>0.1</v>
      </c>
      <c r="AP11" s="3"/>
      <c r="AQ11" s="3" t="s">
        <v>34</v>
      </c>
      <c r="AR11" s="3" t="s">
        <v>35</v>
      </c>
    </row>
    <row r="12" spans="1:44" ht="62.25" customHeight="1">
      <c r="A12" s="4">
        <v>7</v>
      </c>
      <c r="B12" s="3" t="s">
        <v>41</v>
      </c>
      <c r="C12" s="13" t="s">
        <v>32</v>
      </c>
      <c r="D12" s="13" t="s">
        <v>33</v>
      </c>
      <c r="E12" s="11">
        <v>150000</v>
      </c>
      <c r="F12" s="11"/>
      <c r="G12" s="11"/>
      <c r="H12" s="11"/>
      <c r="I12" s="11">
        <f t="shared" si="0"/>
        <v>102000.00000000001</v>
      </c>
      <c r="J12" s="11">
        <v>15000</v>
      </c>
      <c r="K12" s="11">
        <f t="shared" si="16"/>
        <v>10500</v>
      </c>
      <c r="L12" s="11"/>
      <c r="M12" s="11"/>
      <c r="N12" s="11">
        <v>4000</v>
      </c>
      <c r="O12" s="11">
        <f t="shared" si="13"/>
        <v>2800</v>
      </c>
      <c r="P12" s="11">
        <v>50000</v>
      </c>
      <c r="Q12" s="11">
        <f t="shared" si="5"/>
        <v>35000</v>
      </c>
      <c r="R12" s="11">
        <f t="shared" si="14"/>
        <v>1400</v>
      </c>
      <c r="S12" s="11"/>
      <c r="T12" s="11">
        <f t="shared" si="15"/>
        <v>7500</v>
      </c>
      <c r="U12" s="11">
        <f t="shared" si="1"/>
        <v>169000</v>
      </c>
      <c r="V12" s="11">
        <f t="shared" si="6"/>
        <v>115300.00000000001</v>
      </c>
      <c r="W12" s="11">
        <f t="shared" si="2"/>
        <v>0</v>
      </c>
      <c r="X12" s="11">
        <f t="shared" si="7"/>
        <v>93900</v>
      </c>
      <c r="Y12" s="11">
        <f t="shared" si="8"/>
        <v>43900</v>
      </c>
      <c r="Z12" s="11">
        <f t="shared" si="9"/>
        <v>0</v>
      </c>
      <c r="AA12" s="11">
        <f t="shared" si="3"/>
        <v>159200</v>
      </c>
      <c r="AB12" s="14"/>
      <c r="AC12" s="15"/>
      <c r="AD12" s="15"/>
      <c r="AE12" s="14"/>
      <c r="AF12" s="14"/>
      <c r="AG12" s="14"/>
      <c r="AH12" s="14"/>
      <c r="AI12" s="14"/>
      <c r="AJ12" s="14"/>
      <c r="AK12" s="15">
        <f t="shared" si="10"/>
        <v>0</v>
      </c>
      <c r="AL12" s="15">
        <f t="shared" si="4"/>
        <v>0</v>
      </c>
      <c r="AM12" s="15">
        <f t="shared" si="11"/>
        <v>0</v>
      </c>
      <c r="AN12" s="15">
        <f t="shared" si="12"/>
        <v>0</v>
      </c>
      <c r="AO12" s="14">
        <v>0.1</v>
      </c>
      <c r="AP12" s="3"/>
      <c r="AQ12" s="3" t="s">
        <v>34</v>
      </c>
      <c r="AR12" s="3" t="s">
        <v>35</v>
      </c>
    </row>
    <row r="13" spans="1:44" ht="63" customHeight="1">
      <c r="A13" s="4">
        <v>8</v>
      </c>
      <c r="B13" s="3" t="s">
        <v>42</v>
      </c>
      <c r="C13" s="13" t="s">
        <v>32</v>
      </c>
      <c r="D13" s="13" t="s">
        <v>33</v>
      </c>
      <c r="E13" s="11">
        <v>150000</v>
      </c>
      <c r="F13" s="11"/>
      <c r="G13" s="11"/>
      <c r="H13" s="11"/>
      <c r="I13" s="11">
        <f t="shared" si="0"/>
        <v>102000.00000000001</v>
      </c>
      <c r="J13" s="11"/>
      <c r="K13" s="11"/>
      <c r="L13" s="11">
        <v>15000</v>
      </c>
      <c r="M13" s="11">
        <f t="shared" si="17"/>
        <v>10500</v>
      </c>
      <c r="N13" s="11"/>
      <c r="O13" s="11"/>
      <c r="P13" s="11">
        <v>50000</v>
      </c>
      <c r="Q13" s="11">
        <f t="shared" si="5"/>
        <v>35000</v>
      </c>
      <c r="R13" s="11"/>
      <c r="S13" s="11">
        <f t="shared" si="18"/>
        <v>7500</v>
      </c>
      <c r="T13" s="11"/>
      <c r="U13" s="11">
        <f t="shared" si="1"/>
        <v>165000</v>
      </c>
      <c r="V13" s="11">
        <f t="shared" si="6"/>
        <v>112500.00000000001</v>
      </c>
      <c r="W13" s="11">
        <f t="shared" si="2"/>
        <v>0</v>
      </c>
      <c r="X13" s="11">
        <f t="shared" si="7"/>
        <v>92500</v>
      </c>
      <c r="Y13" s="11">
        <f t="shared" si="8"/>
        <v>42500</v>
      </c>
      <c r="Z13" s="11">
        <f t="shared" si="9"/>
        <v>0</v>
      </c>
      <c r="AA13" s="11">
        <f t="shared" si="3"/>
        <v>155000</v>
      </c>
      <c r="AB13" s="14"/>
      <c r="AC13" s="15"/>
      <c r="AD13" s="15"/>
      <c r="AE13" s="14"/>
      <c r="AF13" s="14"/>
      <c r="AG13" s="14">
        <f t="shared" ref="AG13:AG16" si="19">AF13*1.1</f>
        <v>0</v>
      </c>
      <c r="AH13" s="14">
        <f t="shared" ref="AH13:AH56" si="20">U13*AF13</f>
        <v>0</v>
      </c>
      <c r="AI13" s="14">
        <f t="shared" ref="AI13:AI70" si="21">X13*AF13</f>
        <v>0</v>
      </c>
      <c r="AJ13" s="14"/>
      <c r="AK13" s="15">
        <f t="shared" ref="AK13:AK70" si="22">SUM(AF13*AA13)</f>
        <v>0</v>
      </c>
      <c r="AL13" s="15">
        <f t="shared" si="4"/>
        <v>0</v>
      </c>
      <c r="AM13" s="15">
        <f t="shared" si="11"/>
        <v>0</v>
      </c>
      <c r="AN13" s="15">
        <f t="shared" si="12"/>
        <v>0</v>
      </c>
      <c r="AO13" s="14">
        <v>0.1</v>
      </c>
      <c r="AP13" s="3"/>
      <c r="AQ13" s="3" t="s">
        <v>34</v>
      </c>
      <c r="AR13" s="3" t="s">
        <v>35</v>
      </c>
    </row>
    <row r="14" spans="1:44" ht="60" customHeight="1">
      <c r="A14" s="4">
        <v>9</v>
      </c>
      <c r="B14" s="3" t="s">
        <v>43</v>
      </c>
      <c r="C14" s="13" t="s">
        <v>32</v>
      </c>
      <c r="D14" s="13" t="s">
        <v>33</v>
      </c>
      <c r="E14" s="11">
        <v>20000</v>
      </c>
      <c r="F14" s="11"/>
      <c r="G14" s="11"/>
      <c r="H14" s="11"/>
      <c r="I14" s="11">
        <f t="shared" si="0"/>
        <v>13600.000000000002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>
        <f t="shared" si="1"/>
        <v>20000</v>
      </c>
      <c r="V14" s="11">
        <f t="shared" si="6"/>
        <v>13600.000000000002</v>
      </c>
      <c r="W14" s="11">
        <f t="shared" si="2"/>
        <v>0</v>
      </c>
      <c r="X14" s="11">
        <f t="shared" si="7"/>
        <v>0</v>
      </c>
      <c r="Y14" s="11">
        <f t="shared" si="8"/>
        <v>0</v>
      </c>
      <c r="Z14" s="11">
        <f t="shared" si="9"/>
        <v>0</v>
      </c>
      <c r="AA14" s="11">
        <f t="shared" si="3"/>
        <v>13600.000000000002</v>
      </c>
      <c r="AB14" s="14"/>
      <c r="AC14" s="15"/>
      <c r="AD14" s="15"/>
      <c r="AE14" s="14"/>
      <c r="AF14" s="14"/>
      <c r="AG14" s="14">
        <f t="shared" si="19"/>
        <v>0</v>
      </c>
      <c r="AH14" s="14">
        <f t="shared" si="20"/>
        <v>0</v>
      </c>
      <c r="AI14" s="14">
        <f t="shared" si="21"/>
        <v>0</v>
      </c>
      <c r="AJ14" s="14"/>
      <c r="AK14" s="15">
        <f t="shared" si="22"/>
        <v>0</v>
      </c>
      <c r="AL14" s="15">
        <f t="shared" si="4"/>
        <v>0</v>
      </c>
      <c r="AM14" s="15">
        <f t="shared" si="11"/>
        <v>0</v>
      </c>
      <c r="AN14" s="15">
        <f t="shared" si="12"/>
        <v>0</v>
      </c>
      <c r="AO14" s="14">
        <v>0.1</v>
      </c>
      <c r="AP14" s="3"/>
      <c r="AQ14" s="3" t="s">
        <v>34</v>
      </c>
      <c r="AR14" s="3" t="s">
        <v>35</v>
      </c>
    </row>
    <row r="15" spans="1:44" ht="62.25" customHeight="1">
      <c r="A15" s="4">
        <v>10</v>
      </c>
      <c r="B15" s="3" t="s">
        <v>44</v>
      </c>
      <c r="C15" s="13" t="s">
        <v>32</v>
      </c>
      <c r="D15" s="13" t="s">
        <v>33</v>
      </c>
      <c r="E15" s="11">
        <v>20000</v>
      </c>
      <c r="F15" s="11"/>
      <c r="G15" s="11"/>
      <c r="H15" s="11"/>
      <c r="I15" s="11">
        <f t="shared" si="0"/>
        <v>13600.000000000002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>
        <f t="shared" si="1"/>
        <v>20000</v>
      </c>
      <c r="V15" s="11">
        <f t="shared" si="6"/>
        <v>13600.000000000002</v>
      </c>
      <c r="W15" s="11">
        <f t="shared" si="2"/>
        <v>0</v>
      </c>
      <c r="X15" s="11">
        <f t="shared" si="7"/>
        <v>0</v>
      </c>
      <c r="Y15" s="11">
        <f t="shared" si="8"/>
        <v>0</v>
      </c>
      <c r="Z15" s="11">
        <f t="shared" si="9"/>
        <v>0</v>
      </c>
      <c r="AA15" s="11">
        <f t="shared" si="3"/>
        <v>13600.000000000002</v>
      </c>
      <c r="AB15" s="14"/>
      <c r="AC15" s="15"/>
      <c r="AD15" s="15"/>
      <c r="AE15" s="14"/>
      <c r="AF15" s="14"/>
      <c r="AG15" s="14">
        <f t="shared" si="19"/>
        <v>0</v>
      </c>
      <c r="AH15" s="14">
        <f t="shared" si="20"/>
        <v>0</v>
      </c>
      <c r="AI15" s="14">
        <f t="shared" si="21"/>
        <v>0</v>
      </c>
      <c r="AJ15" s="14"/>
      <c r="AK15" s="15">
        <f t="shared" si="22"/>
        <v>0</v>
      </c>
      <c r="AL15" s="15">
        <f t="shared" si="4"/>
        <v>0</v>
      </c>
      <c r="AM15" s="15">
        <f t="shared" si="11"/>
        <v>0</v>
      </c>
      <c r="AN15" s="15">
        <f t="shared" si="12"/>
        <v>0</v>
      </c>
      <c r="AO15" s="14">
        <v>0.1</v>
      </c>
      <c r="AP15" s="3"/>
      <c r="AQ15" s="3" t="s">
        <v>34</v>
      </c>
      <c r="AR15" s="3" t="s">
        <v>35</v>
      </c>
    </row>
    <row r="16" spans="1:44" ht="60.75" customHeight="1">
      <c r="A16" s="4">
        <v>11</v>
      </c>
      <c r="B16" s="3" t="s">
        <v>45</v>
      </c>
      <c r="C16" s="13" t="s">
        <v>32</v>
      </c>
      <c r="D16" s="13" t="s">
        <v>33</v>
      </c>
      <c r="E16" s="11">
        <v>5000</v>
      </c>
      <c r="F16" s="11"/>
      <c r="G16" s="11"/>
      <c r="H16" s="11"/>
      <c r="I16" s="11">
        <f t="shared" si="0"/>
        <v>3400.0000000000005</v>
      </c>
      <c r="J16" s="11">
        <v>500</v>
      </c>
      <c r="K16" s="11">
        <f t="shared" si="16"/>
        <v>350</v>
      </c>
      <c r="L16" s="11">
        <v>300</v>
      </c>
      <c r="M16" s="11">
        <f t="shared" si="17"/>
        <v>210</v>
      </c>
      <c r="N16" s="11">
        <v>100</v>
      </c>
      <c r="O16" s="11">
        <f t="shared" si="13"/>
        <v>70</v>
      </c>
      <c r="P16" s="11">
        <v>5000</v>
      </c>
      <c r="Q16" s="11">
        <f t="shared" si="5"/>
        <v>3500</v>
      </c>
      <c r="R16" s="11">
        <f t="shared" si="14"/>
        <v>35</v>
      </c>
      <c r="S16" s="11">
        <f t="shared" si="18"/>
        <v>150</v>
      </c>
      <c r="T16" s="11">
        <f t="shared" si="15"/>
        <v>250</v>
      </c>
      <c r="U16" s="11">
        <f t="shared" si="1"/>
        <v>5900</v>
      </c>
      <c r="V16" s="11">
        <f t="shared" si="6"/>
        <v>4030.0000000000005</v>
      </c>
      <c r="W16" s="11">
        <f t="shared" si="2"/>
        <v>0</v>
      </c>
      <c r="X16" s="11">
        <f t="shared" si="7"/>
        <v>8935</v>
      </c>
      <c r="Y16" s="11">
        <f t="shared" si="8"/>
        <v>3935</v>
      </c>
      <c r="Z16" s="11">
        <f t="shared" si="9"/>
        <v>0</v>
      </c>
      <c r="AA16" s="11">
        <f t="shared" si="3"/>
        <v>7965</v>
      </c>
      <c r="AB16" s="14"/>
      <c r="AC16" s="15"/>
      <c r="AD16" s="15"/>
      <c r="AE16" s="14"/>
      <c r="AF16" s="14"/>
      <c r="AG16" s="14">
        <f t="shared" si="19"/>
        <v>0</v>
      </c>
      <c r="AH16" s="14">
        <f t="shared" si="20"/>
        <v>0</v>
      </c>
      <c r="AI16" s="14">
        <f t="shared" si="21"/>
        <v>0</v>
      </c>
      <c r="AJ16" s="14"/>
      <c r="AK16" s="15">
        <f t="shared" si="22"/>
        <v>0</v>
      </c>
      <c r="AL16" s="15">
        <f t="shared" si="4"/>
        <v>0</v>
      </c>
      <c r="AM16" s="15">
        <f t="shared" si="11"/>
        <v>0</v>
      </c>
      <c r="AN16" s="15">
        <f>AA16*AG16</f>
        <v>0</v>
      </c>
      <c r="AO16" s="14">
        <v>0.1</v>
      </c>
      <c r="AP16" s="3"/>
      <c r="AQ16" s="3" t="s">
        <v>34</v>
      </c>
      <c r="AR16" s="3" t="s">
        <v>35</v>
      </c>
    </row>
    <row r="17" spans="1:44" ht="50.1" customHeight="1">
      <c r="A17" s="4">
        <v>12</v>
      </c>
      <c r="B17" s="3" t="s">
        <v>46</v>
      </c>
      <c r="C17" s="13" t="s">
        <v>32</v>
      </c>
      <c r="D17" s="13"/>
      <c r="E17" s="11"/>
      <c r="F17" s="11"/>
      <c r="G17" s="11"/>
      <c r="H17" s="11"/>
      <c r="I17" s="11"/>
      <c r="J17" s="11"/>
      <c r="K17" s="11"/>
      <c r="L17" s="11">
        <v>50</v>
      </c>
      <c r="M17" s="11">
        <f t="shared" si="17"/>
        <v>35</v>
      </c>
      <c r="N17" s="11"/>
      <c r="O17" s="11"/>
      <c r="P17" s="11"/>
      <c r="Q17" s="11"/>
      <c r="R17" s="11"/>
      <c r="S17" s="11">
        <f t="shared" si="18"/>
        <v>25</v>
      </c>
      <c r="T17" s="11"/>
      <c r="U17" s="11">
        <f t="shared" si="1"/>
        <v>50</v>
      </c>
      <c r="V17" s="11">
        <f t="shared" si="6"/>
        <v>35</v>
      </c>
      <c r="W17" s="11">
        <f t="shared" si="2"/>
        <v>0</v>
      </c>
      <c r="X17" s="11"/>
      <c r="Y17" s="11">
        <f t="shared" si="8"/>
        <v>25</v>
      </c>
      <c r="Z17" s="11">
        <f t="shared" si="9"/>
        <v>0</v>
      </c>
      <c r="AA17" s="11">
        <f t="shared" si="3"/>
        <v>60</v>
      </c>
      <c r="AB17" s="14"/>
      <c r="AC17" s="15"/>
      <c r="AD17" s="15"/>
      <c r="AE17" s="14"/>
      <c r="AF17" s="14"/>
      <c r="AG17" s="14">
        <f>AF17*1.1</f>
        <v>0</v>
      </c>
      <c r="AH17" s="14">
        <f t="shared" si="20"/>
        <v>0</v>
      </c>
      <c r="AI17" s="14"/>
      <c r="AJ17" s="14"/>
      <c r="AK17" s="15">
        <f t="shared" si="22"/>
        <v>0</v>
      </c>
      <c r="AL17" s="15">
        <f t="shared" si="4"/>
        <v>0</v>
      </c>
      <c r="AM17" s="15">
        <f t="shared" si="11"/>
        <v>0</v>
      </c>
      <c r="AN17" s="15">
        <f t="shared" ref="AN17:AN18" si="23">AA17*AG17</f>
        <v>0</v>
      </c>
      <c r="AO17" s="14"/>
      <c r="AP17" s="3"/>
      <c r="AQ17" s="3" t="s">
        <v>34</v>
      </c>
      <c r="AR17" s="3" t="s">
        <v>35</v>
      </c>
    </row>
    <row r="18" spans="1:44" ht="50.1" customHeight="1">
      <c r="A18" s="4">
        <v>13</v>
      </c>
      <c r="B18" s="3" t="s">
        <v>47</v>
      </c>
      <c r="C18" s="13" t="s">
        <v>32</v>
      </c>
      <c r="D18" s="13"/>
      <c r="E18" s="11"/>
      <c r="F18" s="11"/>
      <c r="G18" s="11"/>
      <c r="H18" s="11"/>
      <c r="I18" s="11"/>
      <c r="J18" s="11"/>
      <c r="K18" s="11"/>
      <c r="L18" s="11"/>
      <c r="M18" s="11"/>
      <c r="N18" s="11">
        <v>3000</v>
      </c>
      <c r="O18" s="11">
        <f t="shared" si="13"/>
        <v>2100</v>
      </c>
      <c r="P18" s="11"/>
      <c r="Q18" s="11"/>
      <c r="R18" s="11">
        <f t="shared" si="14"/>
        <v>1050</v>
      </c>
      <c r="S18" s="11"/>
      <c r="T18" s="11"/>
      <c r="U18" s="11">
        <f t="shared" si="1"/>
        <v>3000</v>
      </c>
      <c r="V18" s="11">
        <f t="shared" si="6"/>
        <v>2100</v>
      </c>
      <c r="W18" s="11">
        <f t="shared" si="2"/>
        <v>0</v>
      </c>
      <c r="X18" s="11"/>
      <c r="Y18" s="11">
        <f t="shared" si="8"/>
        <v>1050</v>
      </c>
      <c r="Z18" s="11">
        <f t="shared" si="9"/>
        <v>0</v>
      </c>
      <c r="AA18" s="11">
        <f t="shared" si="3"/>
        <v>3150</v>
      </c>
      <c r="AB18" s="14"/>
      <c r="AC18" s="15"/>
      <c r="AD18" s="15"/>
      <c r="AE18" s="14"/>
      <c r="AF18" s="14"/>
      <c r="AG18" s="14">
        <f>AF18*1.1</f>
        <v>0</v>
      </c>
      <c r="AH18" s="14">
        <f t="shared" si="20"/>
        <v>0</v>
      </c>
      <c r="AI18" s="14"/>
      <c r="AJ18" s="14"/>
      <c r="AK18" s="15">
        <f t="shared" si="22"/>
        <v>0</v>
      </c>
      <c r="AL18" s="15">
        <f t="shared" si="4"/>
        <v>0</v>
      </c>
      <c r="AM18" s="15">
        <f t="shared" si="11"/>
        <v>0</v>
      </c>
      <c r="AN18" s="15">
        <f t="shared" si="23"/>
        <v>0</v>
      </c>
      <c r="AO18" s="14"/>
      <c r="AP18" s="3"/>
      <c r="AQ18" s="3" t="s">
        <v>34</v>
      </c>
      <c r="AR18" s="3" t="s">
        <v>35</v>
      </c>
    </row>
    <row r="19" spans="1:44" ht="64.5" customHeight="1">
      <c r="A19" s="4">
        <v>14</v>
      </c>
      <c r="B19" s="3" t="s">
        <v>48</v>
      </c>
      <c r="C19" s="13" t="s">
        <v>32</v>
      </c>
      <c r="D19" s="13" t="s">
        <v>33</v>
      </c>
      <c r="E19" s="11">
        <v>50000</v>
      </c>
      <c r="F19" s="11"/>
      <c r="G19" s="11"/>
      <c r="H19" s="11"/>
      <c r="I19" s="11">
        <f t="shared" ref="I19:I25" si="24">E19*0.68</f>
        <v>34000</v>
      </c>
      <c r="J19" s="11">
        <v>10000</v>
      </c>
      <c r="K19" s="11">
        <f t="shared" si="16"/>
        <v>7000</v>
      </c>
      <c r="L19" s="11">
        <v>5000</v>
      </c>
      <c r="M19" s="11">
        <f t="shared" si="17"/>
        <v>3500</v>
      </c>
      <c r="N19" s="11">
        <v>50000</v>
      </c>
      <c r="O19" s="11">
        <f t="shared" si="13"/>
        <v>35000</v>
      </c>
      <c r="P19" s="11">
        <v>50000</v>
      </c>
      <c r="Q19" s="11">
        <f t="shared" si="5"/>
        <v>35000</v>
      </c>
      <c r="R19" s="11">
        <f t="shared" si="14"/>
        <v>17500</v>
      </c>
      <c r="S19" s="11">
        <f t="shared" si="18"/>
        <v>2500</v>
      </c>
      <c r="T19" s="11">
        <f t="shared" si="15"/>
        <v>5000</v>
      </c>
      <c r="U19" s="11">
        <f t="shared" si="1"/>
        <v>115000</v>
      </c>
      <c r="V19" s="11">
        <f t="shared" si="6"/>
        <v>79500</v>
      </c>
      <c r="W19" s="11">
        <f t="shared" si="2"/>
        <v>0</v>
      </c>
      <c r="X19" s="11">
        <f t="shared" si="7"/>
        <v>110000</v>
      </c>
      <c r="Y19" s="11">
        <f t="shared" si="8"/>
        <v>60000</v>
      </c>
      <c r="Z19" s="11">
        <f t="shared" si="9"/>
        <v>0</v>
      </c>
      <c r="AA19" s="11">
        <f t="shared" si="3"/>
        <v>139500</v>
      </c>
      <c r="AB19" s="14"/>
      <c r="AC19" s="15"/>
      <c r="AD19" s="15"/>
      <c r="AE19" s="14"/>
      <c r="AF19" s="14"/>
      <c r="AG19" s="14">
        <f t="shared" ref="AG19:AG27" si="25">AF19*1.1</f>
        <v>0</v>
      </c>
      <c r="AH19" s="14">
        <f t="shared" si="20"/>
        <v>0</v>
      </c>
      <c r="AI19" s="14">
        <f t="shared" si="21"/>
        <v>0</v>
      </c>
      <c r="AJ19" s="14"/>
      <c r="AK19" s="15">
        <f t="shared" si="22"/>
        <v>0</v>
      </c>
      <c r="AL19" s="15">
        <f t="shared" si="4"/>
        <v>0</v>
      </c>
      <c r="AM19" s="15">
        <f t="shared" si="11"/>
        <v>0</v>
      </c>
      <c r="AN19" s="15">
        <f t="shared" si="12"/>
        <v>0</v>
      </c>
      <c r="AO19" s="14">
        <v>0.1</v>
      </c>
      <c r="AP19" s="3"/>
      <c r="AQ19" s="3" t="s">
        <v>34</v>
      </c>
      <c r="AR19" s="3" t="s">
        <v>35</v>
      </c>
    </row>
    <row r="20" spans="1:44" ht="63" customHeight="1">
      <c r="A20" s="4">
        <v>15</v>
      </c>
      <c r="B20" s="3" t="s">
        <v>49</v>
      </c>
      <c r="C20" s="13" t="s">
        <v>32</v>
      </c>
      <c r="D20" s="13" t="s">
        <v>33</v>
      </c>
      <c r="E20" s="11">
        <v>15000</v>
      </c>
      <c r="F20" s="11"/>
      <c r="G20" s="11"/>
      <c r="H20" s="11"/>
      <c r="I20" s="11">
        <f t="shared" si="24"/>
        <v>10200</v>
      </c>
      <c r="J20" s="11">
        <v>4000</v>
      </c>
      <c r="K20" s="11">
        <f t="shared" si="16"/>
        <v>2800</v>
      </c>
      <c r="L20" s="11"/>
      <c r="M20" s="11"/>
      <c r="N20" s="11">
        <v>3000</v>
      </c>
      <c r="O20" s="11">
        <f t="shared" si="13"/>
        <v>2100</v>
      </c>
      <c r="P20" s="11">
        <v>15000</v>
      </c>
      <c r="Q20" s="11">
        <f t="shared" si="5"/>
        <v>10500</v>
      </c>
      <c r="R20" s="11">
        <f t="shared" si="14"/>
        <v>1050</v>
      </c>
      <c r="S20" s="11"/>
      <c r="T20" s="11">
        <f t="shared" si="15"/>
        <v>2000</v>
      </c>
      <c r="U20" s="11">
        <f t="shared" si="1"/>
        <v>22000</v>
      </c>
      <c r="V20" s="11">
        <f t="shared" si="6"/>
        <v>15100</v>
      </c>
      <c r="W20" s="11">
        <f t="shared" si="2"/>
        <v>0</v>
      </c>
      <c r="X20" s="11">
        <f t="shared" si="7"/>
        <v>28550</v>
      </c>
      <c r="Y20" s="11">
        <f t="shared" si="8"/>
        <v>13550</v>
      </c>
      <c r="Z20" s="11">
        <f t="shared" si="9"/>
        <v>0</v>
      </c>
      <c r="AA20" s="11">
        <f t="shared" si="3"/>
        <v>28650</v>
      </c>
      <c r="AB20" s="14"/>
      <c r="AC20" s="15"/>
      <c r="AD20" s="15"/>
      <c r="AE20" s="14"/>
      <c r="AF20" s="14"/>
      <c r="AG20" s="14">
        <f t="shared" si="25"/>
        <v>0</v>
      </c>
      <c r="AH20" s="14">
        <f t="shared" si="20"/>
        <v>0</v>
      </c>
      <c r="AI20" s="14">
        <f t="shared" si="21"/>
        <v>0</v>
      </c>
      <c r="AJ20" s="14"/>
      <c r="AK20" s="15">
        <f t="shared" si="22"/>
        <v>0</v>
      </c>
      <c r="AL20" s="15">
        <f t="shared" si="4"/>
        <v>0</v>
      </c>
      <c r="AM20" s="15">
        <f t="shared" si="11"/>
        <v>0</v>
      </c>
      <c r="AN20" s="15">
        <f t="shared" si="12"/>
        <v>0</v>
      </c>
      <c r="AO20" s="14">
        <v>0.1</v>
      </c>
      <c r="AP20" s="3"/>
      <c r="AQ20" s="3" t="s">
        <v>34</v>
      </c>
      <c r="AR20" s="3" t="s">
        <v>35</v>
      </c>
    </row>
    <row r="21" spans="1:44" ht="60" customHeight="1">
      <c r="A21" s="4">
        <v>16</v>
      </c>
      <c r="B21" s="3" t="s">
        <v>50</v>
      </c>
      <c r="C21" s="13" t="s">
        <v>32</v>
      </c>
      <c r="D21" s="13" t="s">
        <v>33</v>
      </c>
      <c r="E21" s="11">
        <v>30000</v>
      </c>
      <c r="F21" s="11"/>
      <c r="G21" s="11"/>
      <c r="H21" s="11"/>
      <c r="I21" s="11">
        <f t="shared" si="24"/>
        <v>20400</v>
      </c>
      <c r="J21" s="11">
        <v>2500</v>
      </c>
      <c r="K21" s="11">
        <f t="shared" si="16"/>
        <v>1750</v>
      </c>
      <c r="L21" s="11"/>
      <c r="M21" s="11"/>
      <c r="N21" s="11">
        <v>10000</v>
      </c>
      <c r="O21" s="11">
        <f t="shared" si="13"/>
        <v>7000</v>
      </c>
      <c r="P21" s="11">
        <v>30000</v>
      </c>
      <c r="Q21" s="11">
        <f t="shared" si="5"/>
        <v>21000</v>
      </c>
      <c r="R21" s="11">
        <f t="shared" si="14"/>
        <v>3500</v>
      </c>
      <c r="S21" s="11"/>
      <c r="T21" s="11">
        <f t="shared" si="15"/>
        <v>1250</v>
      </c>
      <c r="U21" s="11">
        <f t="shared" si="1"/>
        <v>42500</v>
      </c>
      <c r="V21" s="11">
        <f t="shared" si="6"/>
        <v>29150</v>
      </c>
      <c r="W21" s="11">
        <f t="shared" si="2"/>
        <v>0</v>
      </c>
      <c r="X21" s="11">
        <f t="shared" si="7"/>
        <v>55750</v>
      </c>
      <c r="Y21" s="11">
        <f t="shared" si="8"/>
        <v>25750</v>
      </c>
      <c r="Z21" s="11">
        <f t="shared" si="9"/>
        <v>0</v>
      </c>
      <c r="AA21" s="11">
        <f t="shared" si="3"/>
        <v>54900</v>
      </c>
      <c r="AB21" s="14"/>
      <c r="AC21" s="15"/>
      <c r="AD21" s="15"/>
      <c r="AE21" s="14"/>
      <c r="AF21" s="14"/>
      <c r="AG21" s="14">
        <f t="shared" si="25"/>
        <v>0</v>
      </c>
      <c r="AH21" s="14">
        <f t="shared" si="20"/>
        <v>0</v>
      </c>
      <c r="AI21" s="14">
        <f t="shared" si="21"/>
        <v>0</v>
      </c>
      <c r="AJ21" s="14"/>
      <c r="AK21" s="15">
        <f t="shared" si="22"/>
        <v>0</v>
      </c>
      <c r="AL21" s="15">
        <f t="shared" si="4"/>
        <v>0</v>
      </c>
      <c r="AM21" s="15">
        <f t="shared" si="11"/>
        <v>0</v>
      </c>
      <c r="AN21" s="15">
        <f t="shared" si="12"/>
        <v>0</v>
      </c>
      <c r="AO21" s="14">
        <v>0.1</v>
      </c>
      <c r="AP21" s="3"/>
      <c r="AQ21" s="3" t="s">
        <v>34</v>
      </c>
      <c r="AR21" s="3" t="s">
        <v>35</v>
      </c>
    </row>
    <row r="22" spans="1:44" ht="60" customHeight="1">
      <c r="A22" s="4">
        <v>17</v>
      </c>
      <c r="B22" s="3" t="s">
        <v>51</v>
      </c>
      <c r="C22" s="13" t="s">
        <v>32</v>
      </c>
      <c r="D22" s="13" t="s">
        <v>33</v>
      </c>
      <c r="E22" s="11">
        <v>100000</v>
      </c>
      <c r="F22" s="11"/>
      <c r="G22" s="11"/>
      <c r="H22" s="11"/>
      <c r="I22" s="11">
        <f t="shared" si="24"/>
        <v>68000</v>
      </c>
      <c r="J22" s="11">
        <v>20000</v>
      </c>
      <c r="K22" s="11">
        <f t="shared" si="16"/>
        <v>14000</v>
      </c>
      <c r="L22" s="11">
        <v>5000</v>
      </c>
      <c r="M22" s="11">
        <f t="shared" si="17"/>
        <v>3500</v>
      </c>
      <c r="N22" s="11">
        <v>80000</v>
      </c>
      <c r="O22" s="11">
        <f t="shared" si="13"/>
        <v>56000</v>
      </c>
      <c r="P22" s="11">
        <v>60000</v>
      </c>
      <c r="Q22" s="11">
        <f t="shared" si="5"/>
        <v>42000</v>
      </c>
      <c r="R22" s="11">
        <f t="shared" si="14"/>
        <v>28000</v>
      </c>
      <c r="S22" s="11">
        <f t="shared" si="18"/>
        <v>2500</v>
      </c>
      <c r="T22" s="11">
        <f t="shared" si="15"/>
        <v>10000</v>
      </c>
      <c r="U22" s="11">
        <f t="shared" si="1"/>
        <v>205000</v>
      </c>
      <c r="V22" s="11">
        <f t="shared" si="6"/>
        <v>141500</v>
      </c>
      <c r="W22" s="11">
        <f t="shared" si="2"/>
        <v>0</v>
      </c>
      <c r="X22" s="11">
        <f t="shared" si="7"/>
        <v>142500</v>
      </c>
      <c r="Y22" s="11">
        <f t="shared" si="8"/>
        <v>82500</v>
      </c>
      <c r="Z22" s="11">
        <f t="shared" si="9"/>
        <v>0</v>
      </c>
      <c r="AA22" s="11">
        <f t="shared" si="3"/>
        <v>224000</v>
      </c>
      <c r="AB22" s="14"/>
      <c r="AC22" s="15"/>
      <c r="AD22" s="15"/>
      <c r="AE22" s="14"/>
      <c r="AF22" s="14"/>
      <c r="AG22" s="14">
        <f t="shared" si="25"/>
        <v>0</v>
      </c>
      <c r="AH22" s="14">
        <f t="shared" si="20"/>
        <v>0</v>
      </c>
      <c r="AI22" s="14">
        <f t="shared" si="21"/>
        <v>0</v>
      </c>
      <c r="AJ22" s="14"/>
      <c r="AK22" s="15">
        <f t="shared" si="22"/>
        <v>0</v>
      </c>
      <c r="AL22" s="15">
        <f t="shared" si="4"/>
        <v>0</v>
      </c>
      <c r="AM22" s="15">
        <f t="shared" si="11"/>
        <v>0</v>
      </c>
      <c r="AN22" s="15">
        <f t="shared" si="12"/>
        <v>0</v>
      </c>
      <c r="AO22" s="14">
        <v>0.1</v>
      </c>
      <c r="AP22" s="3"/>
      <c r="AQ22" s="3" t="s">
        <v>34</v>
      </c>
      <c r="AR22" s="3" t="s">
        <v>35</v>
      </c>
    </row>
    <row r="23" spans="1:44" ht="68.25" customHeight="1">
      <c r="A23" s="4">
        <v>18</v>
      </c>
      <c r="B23" s="3" t="s">
        <v>52</v>
      </c>
      <c r="C23" s="13" t="s">
        <v>32</v>
      </c>
      <c r="D23" s="13" t="s">
        <v>33</v>
      </c>
      <c r="E23" s="11">
        <v>500000</v>
      </c>
      <c r="F23" s="11"/>
      <c r="G23" s="11"/>
      <c r="H23" s="11"/>
      <c r="I23" s="11">
        <f t="shared" si="24"/>
        <v>340000</v>
      </c>
      <c r="J23" s="11">
        <v>60000</v>
      </c>
      <c r="K23" s="11">
        <f t="shared" si="16"/>
        <v>42000</v>
      </c>
      <c r="L23" s="11">
        <v>30000</v>
      </c>
      <c r="M23" s="11">
        <f t="shared" si="17"/>
        <v>21000</v>
      </c>
      <c r="N23" s="11">
        <v>100000</v>
      </c>
      <c r="O23" s="11">
        <f t="shared" si="13"/>
        <v>70000</v>
      </c>
      <c r="P23" s="11">
        <v>100000</v>
      </c>
      <c r="Q23" s="11">
        <f t="shared" si="5"/>
        <v>70000</v>
      </c>
      <c r="R23" s="11">
        <f t="shared" si="14"/>
        <v>35000</v>
      </c>
      <c r="S23" s="11">
        <f t="shared" si="18"/>
        <v>15000</v>
      </c>
      <c r="T23" s="11">
        <f t="shared" si="15"/>
        <v>30000</v>
      </c>
      <c r="U23" s="11">
        <f t="shared" si="1"/>
        <v>690000</v>
      </c>
      <c r="V23" s="11">
        <f t="shared" si="6"/>
        <v>473000</v>
      </c>
      <c r="W23" s="11">
        <f t="shared" si="2"/>
        <v>0</v>
      </c>
      <c r="X23" s="11">
        <f t="shared" si="7"/>
        <v>250000</v>
      </c>
      <c r="Y23" s="11">
        <f t="shared" si="8"/>
        <v>150000</v>
      </c>
      <c r="Z23" s="11">
        <f t="shared" si="9"/>
        <v>0</v>
      </c>
      <c r="AA23" s="11">
        <f t="shared" si="3"/>
        <v>623000</v>
      </c>
      <c r="AB23" s="14"/>
      <c r="AC23" s="15"/>
      <c r="AD23" s="15"/>
      <c r="AE23" s="14"/>
      <c r="AF23" s="14"/>
      <c r="AG23" s="14">
        <f t="shared" si="25"/>
        <v>0</v>
      </c>
      <c r="AH23" s="14">
        <f t="shared" si="20"/>
        <v>0</v>
      </c>
      <c r="AI23" s="14">
        <f t="shared" si="21"/>
        <v>0</v>
      </c>
      <c r="AJ23" s="14"/>
      <c r="AK23" s="15">
        <f t="shared" si="22"/>
        <v>0</v>
      </c>
      <c r="AL23" s="15">
        <f t="shared" si="4"/>
        <v>0</v>
      </c>
      <c r="AM23" s="15">
        <f t="shared" si="11"/>
        <v>0</v>
      </c>
      <c r="AN23" s="15">
        <f t="shared" si="12"/>
        <v>0</v>
      </c>
      <c r="AO23" s="14">
        <v>0.1</v>
      </c>
      <c r="AP23" s="3"/>
      <c r="AQ23" s="3" t="s">
        <v>34</v>
      </c>
      <c r="AR23" s="3" t="s">
        <v>35</v>
      </c>
    </row>
    <row r="24" spans="1:44" ht="50.1" customHeight="1">
      <c r="A24" s="4">
        <v>19</v>
      </c>
      <c r="B24" s="3" t="s">
        <v>53</v>
      </c>
      <c r="C24" s="13" t="s">
        <v>32</v>
      </c>
      <c r="D24" s="13" t="s">
        <v>33</v>
      </c>
      <c r="E24" s="11">
        <v>500000</v>
      </c>
      <c r="F24" s="11"/>
      <c r="G24" s="11"/>
      <c r="H24" s="11"/>
      <c r="I24" s="11">
        <f t="shared" si="24"/>
        <v>340000</v>
      </c>
      <c r="J24" s="11">
        <v>40000</v>
      </c>
      <c r="K24" s="11">
        <f t="shared" si="16"/>
        <v>28000</v>
      </c>
      <c r="L24" s="11">
        <v>10000</v>
      </c>
      <c r="M24" s="11">
        <f t="shared" si="17"/>
        <v>7000</v>
      </c>
      <c r="N24" s="11">
        <v>70000</v>
      </c>
      <c r="O24" s="11">
        <f t="shared" si="13"/>
        <v>49000</v>
      </c>
      <c r="P24" s="11">
        <v>100000</v>
      </c>
      <c r="Q24" s="11">
        <f t="shared" si="5"/>
        <v>70000</v>
      </c>
      <c r="R24" s="11">
        <f t="shared" si="14"/>
        <v>24500</v>
      </c>
      <c r="S24" s="11">
        <f t="shared" si="18"/>
        <v>5000</v>
      </c>
      <c r="T24" s="11">
        <f t="shared" si="15"/>
        <v>20000</v>
      </c>
      <c r="U24" s="11">
        <f t="shared" si="1"/>
        <v>620000</v>
      </c>
      <c r="V24" s="11">
        <f t="shared" si="6"/>
        <v>424000</v>
      </c>
      <c r="W24" s="11">
        <f t="shared" si="2"/>
        <v>0</v>
      </c>
      <c r="X24" s="11">
        <f t="shared" si="7"/>
        <v>219500</v>
      </c>
      <c r="Y24" s="11">
        <f t="shared" si="8"/>
        <v>119500</v>
      </c>
      <c r="Z24" s="11">
        <f t="shared" si="9"/>
        <v>0</v>
      </c>
      <c r="AA24" s="11">
        <f t="shared" si="3"/>
        <v>543500</v>
      </c>
      <c r="AB24" s="14"/>
      <c r="AC24" s="15"/>
      <c r="AD24" s="15"/>
      <c r="AE24" s="14"/>
      <c r="AF24" s="14"/>
      <c r="AG24" s="14">
        <f t="shared" si="25"/>
        <v>0</v>
      </c>
      <c r="AH24" s="14">
        <f t="shared" si="20"/>
        <v>0</v>
      </c>
      <c r="AI24" s="14">
        <f t="shared" si="21"/>
        <v>0</v>
      </c>
      <c r="AJ24" s="14"/>
      <c r="AK24" s="15">
        <f t="shared" si="22"/>
        <v>0</v>
      </c>
      <c r="AL24" s="15">
        <f t="shared" si="4"/>
        <v>0</v>
      </c>
      <c r="AM24" s="15">
        <f t="shared" si="11"/>
        <v>0</v>
      </c>
      <c r="AN24" s="15">
        <f t="shared" si="12"/>
        <v>0</v>
      </c>
      <c r="AO24" s="14">
        <v>0.1</v>
      </c>
      <c r="AP24" s="3"/>
      <c r="AQ24" s="3" t="s">
        <v>34</v>
      </c>
      <c r="AR24" s="3" t="s">
        <v>35</v>
      </c>
    </row>
    <row r="25" spans="1:44" ht="62.25" customHeight="1">
      <c r="A25" s="4">
        <v>20</v>
      </c>
      <c r="B25" s="3" t="s">
        <v>54</v>
      </c>
      <c r="C25" s="13" t="s">
        <v>32</v>
      </c>
      <c r="D25" s="13" t="s">
        <v>33</v>
      </c>
      <c r="E25" s="11">
        <v>400000</v>
      </c>
      <c r="F25" s="11"/>
      <c r="G25" s="11"/>
      <c r="H25" s="11"/>
      <c r="I25" s="11">
        <f t="shared" si="24"/>
        <v>272000</v>
      </c>
      <c r="J25" s="11">
        <v>10000</v>
      </c>
      <c r="K25" s="11">
        <f t="shared" si="16"/>
        <v>7000</v>
      </c>
      <c r="L25" s="11">
        <v>30000</v>
      </c>
      <c r="M25" s="11">
        <f t="shared" si="17"/>
        <v>21000</v>
      </c>
      <c r="N25" s="11">
        <v>3000</v>
      </c>
      <c r="O25" s="11">
        <f t="shared" si="13"/>
        <v>2100</v>
      </c>
      <c r="P25" s="11">
        <v>100000</v>
      </c>
      <c r="Q25" s="11">
        <f t="shared" si="5"/>
        <v>70000</v>
      </c>
      <c r="R25" s="11">
        <f t="shared" si="14"/>
        <v>1050</v>
      </c>
      <c r="S25" s="11">
        <f t="shared" si="18"/>
        <v>15000</v>
      </c>
      <c r="T25" s="11">
        <f t="shared" si="15"/>
        <v>5000</v>
      </c>
      <c r="U25" s="11">
        <f t="shared" si="1"/>
        <v>443000</v>
      </c>
      <c r="V25" s="11">
        <f t="shared" si="6"/>
        <v>302100</v>
      </c>
      <c r="W25" s="11">
        <f t="shared" si="2"/>
        <v>0</v>
      </c>
      <c r="X25" s="11">
        <f t="shared" si="7"/>
        <v>191050</v>
      </c>
      <c r="Y25" s="11">
        <f t="shared" si="8"/>
        <v>91050</v>
      </c>
      <c r="Z25" s="11">
        <f t="shared" si="9"/>
        <v>0</v>
      </c>
      <c r="AA25" s="11">
        <f t="shared" si="3"/>
        <v>393150</v>
      </c>
      <c r="AB25" s="14"/>
      <c r="AC25" s="15"/>
      <c r="AD25" s="15"/>
      <c r="AE25" s="14"/>
      <c r="AF25" s="14"/>
      <c r="AG25" s="14">
        <f t="shared" si="25"/>
        <v>0</v>
      </c>
      <c r="AH25" s="14">
        <f t="shared" si="20"/>
        <v>0</v>
      </c>
      <c r="AI25" s="14">
        <f t="shared" si="21"/>
        <v>0</v>
      </c>
      <c r="AJ25" s="14"/>
      <c r="AK25" s="15">
        <f t="shared" si="22"/>
        <v>0</v>
      </c>
      <c r="AL25" s="15">
        <f t="shared" si="4"/>
        <v>0</v>
      </c>
      <c r="AM25" s="15">
        <f t="shared" si="11"/>
        <v>0</v>
      </c>
      <c r="AN25" s="15">
        <f>AA25*AG25</f>
        <v>0</v>
      </c>
      <c r="AO25" s="14">
        <v>0.1</v>
      </c>
      <c r="AP25" s="3"/>
      <c r="AQ25" s="3" t="s">
        <v>34</v>
      </c>
      <c r="AR25" s="3" t="s">
        <v>35</v>
      </c>
    </row>
    <row r="26" spans="1:44" ht="50.1" customHeight="1">
      <c r="A26" s="4">
        <v>21</v>
      </c>
      <c r="B26" s="3" t="s">
        <v>55</v>
      </c>
      <c r="C26" s="13" t="s">
        <v>32</v>
      </c>
      <c r="D26" s="13"/>
      <c r="E26" s="11"/>
      <c r="F26" s="11"/>
      <c r="G26" s="11"/>
      <c r="H26" s="11"/>
      <c r="I26" s="11"/>
      <c r="J26" s="11">
        <v>10000</v>
      </c>
      <c r="K26" s="11">
        <f t="shared" si="16"/>
        <v>7000</v>
      </c>
      <c r="L26" s="11"/>
      <c r="M26" s="11"/>
      <c r="N26" s="11"/>
      <c r="O26" s="11"/>
      <c r="P26" s="11"/>
      <c r="Q26" s="11"/>
      <c r="R26" s="11"/>
      <c r="S26" s="11"/>
      <c r="T26" s="11">
        <f t="shared" si="15"/>
        <v>5000</v>
      </c>
      <c r="U26" s="11">
        <f t="shared" si="1"/>
        <v>10000</v>
      </c>
      <c r="V26" s="11">
        <f t="shared" si="6"/>
        <v>7000</v>
      </c>
      <c r="W26" s="11">
        <f t="shared" si="2"/>
        <v>0</v>
      </c>
      <c r="X26" s="11"/>
      <c r="Y26" s="11">
        <f t="shared" si="8"/>
        <v>5000</v>
      </c>
      <c r="Z26" s="11">
        <f t="shared" si="9"/>
        <v>0</v>
      </c>
      <c r="AA26" s="11">
        <f t="shared" si="3"/>
        <v>12000</v>
      </c>
      <c r="AB26" s="14"/>
      <c r="AC26" s="15"/>
      <c r="AD26" s="15"/>
      <c r="AE26" s="14"/>
      <c r="AF26" s="14"/>
      <c r="AG26" s="14">
        <f t="shared" si="25"/>
        <v>0</v>
      </c>
      <c r="AH26" s="14">
        <f t="shared" si="20"/>
        <v>0</v>
      </c>
      <c r="AI26" s="14"/>
      <c r="AJ26" s="14"/>
      <c r="AK26" s="15">
        <f t="shared" si="22"/>
        <v>0</v>
      </c>
      <c r="AL26" s="15">
        <f t="shared" si="4"/>
        <v>0</v>
      </c>
      <c r="AM26" s="15">
        <f t="shared" si="11"/>
        <v>0</v>
      </c>
      <c r="AN26" s="15">
        <f t="shared" ref="AN26:AN27" si="26">AA26*AG26</f>
        <v>0</v>
      </c>
      <c r="AO26" s="14"/>
      <c r="AP26" s="3"/>
      <c r="AQ26" s="3" t="s">
        <v>34</v>
      </c>
      <c r="AR26" s="3" t="s">
        <v>35</v>
      </c>
    </row>
    <row r="27" spans="1:44" ht="50.1" customHeight="1">
      <c r="A27" s="4">
        <v>22</v>
      </c>
      <c r="B27" s="3" t="s">
        <v>56</v>
      </c>
      <c r="C27" s="13" t="s">
        <v>32</v>
      </c>
      <c r="D27" s="13"/>
      <c r="E27" s="11"/>
      <c r="F27" s="11"/>
      <c r="G27" s="11"/>
      <c r="H27" s="11"/>
      <c r="I27" s="11"/>
      <c r="J27" s="11">
        <v>5000</v>
      </c>
      <c r="K27" s="11">
        <f t="shared" si="16"/>
        <v>3500</v>
      </c>
      <c r="L27" s="11"/>
      <c r="M27" s="11"/>
      <c r="N27" s="11"/>
      <c r="O27" s="11"/>
      <c r="P27" s="11"/>
      <c r="Q27" s="11"/>
      <c r="R27" s="11"/>
      <c r="S27" s="11"/>
      <c r="T27" s="11">
        <f t="shared" si="15"/>
        <v>2500</v>
      </c>
      <c r="U27" s="11">
        <f t="shared" si="1"/>
        <v>5000</v>
      </c>
      <c r="V27" s="11">
        <f t="shared" si="6"/>
        <v>3500</v>
      </c>
      <c r="W27" s="11">
        <f t="shared" si="2"/>
        <v>0</v>
      </c>
      <c r="X27" s="11"/>
      <c r="Y27" s="11">
        <f t="shared" si="8"/>
        <v>2500</v>
      </c>
      <c r="Z27" s="11">
        <f t="shared" si="9"/>
        <v>0</v>
      </c>
      <c r="AA27" s="11">
        <f t="shared" si="3"/>
        <v>6000</v>
      </c>
      <c r="AB27" s="14"/>
      <c r="AC27" s="15"/>
      <c r="AD27" s="15"/>
      <c r="AE27" s="14"/>
      <c r="AF27" s="14"/>
      <c r="AG27" s="14">
        <f t="shared" si="25"/>
        <v>0</v>
      </c>
      <c r="AH27" s="14">
        <f t="shared" si="20"/>
        <v>0</v>
      </c>
      <c r="AI27" s="14"/>
      <c r="AJ27" s="14"/>
      <c r="AK27" s="15">
        <f t="shared" si="22"/>
        <v>0</v>
      </c>
      <c r="AL27" s="15">
        <f t="shared" si="4"/>
        <v>0</v>
      </c>
      <c r="AM27" s="15">
        <f t="shared" si="11"/>
        <v>0</v>
      </c>
      <c r="AN27" s="15">
        <f t="shared" si="26"/>
        <v>0</v>
      </c>
      <c r="AO27" s="14"/>
      <c r="AP27" s="3"/>
      <c r="AQ27" s="3" t="s">
        <v>34</v>
      </c>
      <c r="AR27" s="3" t="s">
        <v>35</v>
      </c>
    </row>
    <row r="28" spans="1:44" ht="67.5" customHeight="1">
      <c r="A28" s="4">
        <v>23</v>
      </c>
      <c r="B28" s="3" t="s">
        <v>155</v>
      </c>
      <c r="C28" s="13" t="s">
        <v>32</v>
      </c>
      <c r="D28" s="13" t="s">
        <v>33</v>
      </c>
      <c r="E28" s="11">
        <v>2000</v>
      </c>
      <c r="F28" s="11"/>
      <c r="G28" s="11"/>
      <c r="H28" s="11"/>
      <c r="I28" s="11">
        <f>E28*0.68</f>
        <v>1360</v>
      </c>
      <c r="J28" s="11">
        <v>200</v>
      </c>
      <c r="K28" s="11">
        <f t="shared" si="16"/>
        <v>140</v>
      </c>
      <c r="L28" s="11">
        <v>100</v>
      </c>
      <c r="M28" s="11">
        <f t="shared" si="17"/>
        <v>70</v>
      </c>
      <c r="N28" s="11">
        <v>1000</v>
      </c>
      <c r="O28" s="11">
        <f t="shared" si="13"/>
        <v>700</v>
      </c>
      <c r="P28" s="11">
        <v>0</v>
      </c>
      <c r="Q28" s="11"/>
      <c r="R28" s="11">
        <f t="shared" si="14"/>
        <v>350</v>
      </c>
      <c r="S28" s="11">
        <f t="shared" si="18"/>
        <v>50</v>
      </c>
      <c r="T28" s="11">
        <f t="shared" si="15"/>
        <v>100</v>
      </c>
      <c r="U28" s="11">
        <f t="shared" si="1"/>
        <v>3300</v>
      </c>
      <c r="V28" s="11">
        <f t="shared" si="6"/>
        <v>2270</v>
      </c>
      <c r="W28" s="11">
        <f t="shared" si="2"/>
        <v>0</v>
      </c>
      <c r="X28" s="11">
        <f t="shared" si="7"/>
        <v>500</v>
      </c>
      <c r="Y28" s="11">
        <f t="shared" si="8"/>
        <v>500</v>
      </c>
      <c r="Z28" s="11">
        <f t="shared" si="9"/>
        <v>0</v>
      </c>
      <c r="AA28" s="11">
        <f t="shared" si="3"/>
        <v>2770</v>
      </c>
      <c r="AB28" s="14"/>
      <c r="AC28" s="15"/>
      <c r="AD28" s="15"/>
      <c r="AE28" s="16" t="s">
        <v>57</v>
      </c>
      <c r="AF28" s="14"/>
      <c r="AG28" s="14">
        <f>AF28*1.2</f>
        <v>0</v>
      </c>
      <c r="AH28" s="14">
        <f t="shared" si="20"/>
        <v>0</v>
      </c>
      <c r="AI28" s="14">
        <f t="shared" si="21"/>
        <v>0</v>
      </c>
      <c r="AJ28" s="14"/>
      <c r="AK28" s="15">
        <f t="shared" si="22"/>
        <v>0</v>
      </c>
      <c r="AL28" s="15">
        <f t="shared" si="4"/>
        <v>0</v>
      </c>
      <c r="AM28" s="15">
        <f t="shared" si="11"/>
        <v>0</v>
      </c>
      <c r="AN28" s="15">
        <f t="shared" si="12"/>
        <v>0</v>
      </c>
      <c r="AO28" s="14">
        <v>0.2</v>
      </c>
      <c r="AP28" s="3"/>
      <c r="AQ28" s="3" t="s">
        <v>34</v>
      </c>
      <c r="AR28" s="3" t="s">
        <v>35</v>
      </c>
    </row>
    <row r="29" spans="1:44" ht="60" customHeight="1">
      <c r="A29" s="4">
        <v>24</v>
      </c>
      <c r="B29" s="3" t="s">
        <v>58</v>
      </c>
      <c r="C29" s="13" t="s">
        <v>32</v>
      </c>
      <c r="D29" s="13" t="s">
        <v>33</v>
      </c>
      <c r="E29" s="11">
        <v>0</v>
      </c>
      <c r="F29" s="11"/>
      <c r="G29" s="11"/>
      <c r="H29" s="11"/>
      <c r="I29" s="11"/>
      <c r="J29" s="11"/>
      <c r="K29" s="11"/>
      <c r="L29" s="11"/>
      <c r="M29" s="11"/>
      <c r="N29" s="11">
        <v>4000</v>
      </c>
      <c r="O29" s="11">
        <f t="shared" si="13"/>
        <v>2800</v>
      </c>
      <c r="P29" s="11">
        <v>1000</v>
      </c>
      <c r="Q29" s="11">
        <f t="shared" si="5"/>
        <v>700</v>
      </c>
      <c r="R29" s="11">
        <f t="shared" si="14"/>
        <v>1400</v>
      </c>
      <c r="S29" s="11"/>
      <c r="T29" s="11"/>
      <c r="U29" s="11">
        <f t="shared" si="1"/>
        <v>4000</v>
      </c>
      <c r="V29" s="11">
        <f t="shared" si="6"/>
        <v>2800</v>
      </c>
      <c r="W29" s="11">
        <f t="shared" si="2"/>
        <v>0</v>
      </c>
      <c r="X29" s="11">
        <f t="shared" si="7"/>
        <v>3100</v>
      </c>
      <c r="Y29" s="11">
        <f t="shared" si="8"/>
        <v>2100</v>
      </c>
      <c r="Z29" s="11">
        <f t="shared" si="9"/>
        <v>0</v>
      </c>
      <c r="AA29" s="11">
        <f t="shared" si="3"/>
        <v>4900</v>
      </c>
      <c r="AB29" s="14"/>
      <c r="AC29" s="15"/>
      <c r="AD29" s="15"/>
      <c r="AE29" s="14"/>
      <c r="AF29" s="14"/>
      <c r="AG29" s="14">
        <f>AF29*1.1</f>
        <v>0</v>
      </c>
      <c r="AH29" s="14">
        <f t="shared" si="20"/>
        <v>0</v>
      </c>
      <c r="AI29" s="14">
        <f t="shared" si="21"/>
        <v>0</v>
      </c>
      <c r="AJ29" s="14"/>
      <c r="AK29" s="15">
        <f t="shared" si="22"/>
        <v>0</v>
      </c>
      <c r="AL29" s="15">
        <f t="shared" si="4"/>
        <v>0</v>
      </c>
      <c r="AM29" s="15">
        <f t="shared" si="11"/>
        <v>0</v>
      </c>
      <c r="AN29" s="15">
        <f t="shared" si="12"/>
        <v>0</v>
      </c>
      <c r="AO29" s="14">
        <v>0.1</v>
      </c>
      <c r="AP29" s="3"/>
      <c r="AQ29" s="3" t="s">
        <v>34</v>
      </c>
      <c r="AR29" s="3" t="s">
        <v>35</v>
      </c>
    </row>
    <row r="30" spans="1:44" ht="66.75" customHeight="1">
      <c r="A30" s="4">
        <v>25</v>
      </c>
      <c r="B30" s="3" t="s">
        <v>59</v>
      </c>
      <c r="C30" s="13" t="s">
        <v>32</v>
      </c>
      <c r="D30" s="13" t="s">
        <v>33</v>
      </c>
      <c r="E30" s="11">
        <v>0</v>
      </c>
      <c r="F30" s="11"/>
      <c r="G30" s="11"/>
      <c r="H30" s="11"/>
      <c r="I30" s="11"/>
      <c r="J30" s="11">
        <v>5000</v>
      </c>
      <c r="K30" s="11">
        <f t="shared" si="16"/>
        <v>3500</v>
      </c>
      <c r="L30" s="11"/>
      <c r="M30" s="11"/>
      <c r="N30" s="11"/>
      <c r="O30" s="11"/>
      <c r="P30" s="11">
        <v>2500</v>
      </c>
      <c r="Q30" s="11">
        <f t="shared" si="5"/>
        <v>1750</v>
      </c>
      <c r="R30" s="11"/>
      <c r="S30" s="11"/>
      <c r="T30" s="11">
        <f t="shared" si="15"/>
        <v>2500</v>
      </c>
      <c r="U30" s="11">
        <f t="shared" si="1"/>
        <v>5000</v>
      </c>
      <c r="V30" s="11">
        <f t="shared" si="6"/>
        <v>3500</v>
      </c>
      <c r="W30" s="11">
        <f t="shared" si="2"/>
        <v>0</v>
      </c>
      <c r="X30" s="11">
        <f t="shared" si="7"/>
        <v>6750</v>
      </c>
      <c r="Y30" s="11">
        <f t="shared" si="8"/>
        <v>4250</v>
      </c>
      <c r="Z30" s="11">
        <f t="shared" si="9"/>
        <v>0</v>
      </c>
      <c r="AA30" s="11">
        <f t="shared" si="3"/>
        <v>7750</v>
      </c>
      <c r="AB30" s="14"/>
      <c r="AC30" s="15"/>
      <c r="AD30" s="15"/>
      <c r="AE30" s="14"/>
      <c r="AF30" s="14"/>
      <c r="AG30" s="14">
        <f>AF30*1.1</f>
        <v>0</v>
      </c>
      <c r="AH30" s="14">
        <f t="shared" si="20"/>
        <v>0</v>
      </c>
      <c r="AI30" s="14">
        <f t="shared" si="21"/>
        <v>0</v>
      </c>
      <c r="AJ30" s="14"/>
      <c r="AK30" s="15">
        <f t="shared" si="22"/>
        <v>0</v>
      </c>
      <c r="AL30" s="15">
        <f t="shared" si="4"/>
        <v>0</v>
      </c>
      <c r="AM30" s="15">
        <f t="shared" si="11"/>
        <v>0</v>
      </c>
      <c r="AN30" s="15">
        <f t="shared" si="12"/>
        <v>0</v>
      </c>
      <c r="AO30" s="14">
        <v>0.1</v>
      </c>
      <c r="AP30" s="3"/>
      <c r="AQ30" s="3" t="s">
        <v>34</v>
      </c>
      <c r="AR30" s="3" t="s">
        <v>35</v>
      </c>
    </row>
    <row r="31" spans="1:44" ht="111.75" customHeight="1">
      <c r="A31" s="4">
        <v>26</v>
      </c>
      <c r="B31" s="3" t="s">
        <v>60</v>
      </c>
      <c r="C31" s="13" t="s">
        <v>32</v>
      </c>
      <c r="D31" s="13" t="s">
        <v>61</v>
      </c>
      <c r="E31" s="11">
        <v>7500</v>
      </c>
      <c r="F31" s="11"/>
      <c r="G31" s="11"/>
      <c r="H31" s="11"/>
      <c r="I31" s="11">
        <f t="shared" ref="I31:I36" si="27">E31*0.68</f>
        <v>5100</v>
      </c>
      <c r="J31" s="11">
        <v>500</v>
      </c>
      <c r="K31" s="11">
        <f t="shared" si="16"/>
        <v>350</v>
      </c>
      <c r="L31" s="11">
        <v>2000</v>
      </c>
      <c r="M31" s="11">
        <f t="shared" si="17"/>
        <v>1400</v>
      </c>
      <c r="N31" s="11">
        <v>3300</v>
      </c>
      <c r="O31" s="11">
        <f t="shared" si="13"/>
        <v>2310</v>
      </c>
      <c r="P31" s="11">
        <v>7500</v>
      </c>
      <c r="Q31" s="11">
        <f t="shared" si="5"/>
        <v>5250</v>
      </c>
      <c r="R31" s="11">
        <f t="shared" si="14"/>
        <v>1155</v>
      </c>
      <c r="S31" s="11">
        <f t="shared" si="18"/>
        <v>1000</v>
      </c>
      <c r="T31" s="11">
        <f t="shared" si="15"/>
        <v>250</v>
      </c>
      <c r="U31" s="11">
        <f t="shared" si="1"/>
        <v>13300</v>
      </c>
      <c r="V31" s="11">
        <f t="shared" si="6"/>
        <v>9160</v>
      </c>
      <c r="W31" s="11">
        <f t="shared" si="2"/>
        <v>0</v>
      </c>
      <c r="X31" s="11">
        <f t="shared" si="7"/>
        <v>15155</v>
      </c>
      <c r="Y31" s="11">
        <f t="shared" si="8"/>
        <v>7655</v>
      </c>
      <c r="Z31" s="11">
        <f t="shared" si="9"/>
        <v>0</v>
      </c>
      <c r="AA31" s="11">
        <f t="shared" si="3"/>
        <v>16815</v>
      </c>
      <c r="AB31" s="14"/>
      <c r="AC31" s="15"/>
      <c r="AD31" s="15"/>
      <c r="AE31" s="16" t="s">
        <v>62</v>
      </c>
      <c r="AF31" s="14"/>
      <c r="AG31" s="14">
        <f t="shared" ref="AG31:AG38" si="28">AF31*1.2</f>
        <v>0</v>
      </c>
      <c r="AH31" s="14">
        <f t="shared" si="20"/>
        <v>0</v>
      </c>
      <c r="AI31" s="14">
        <f t="shared" si="21"/>
        <v>0</v>
      </c>
      <c r="AJ31" s="14"/>
      <c r="AK31" s="15">
        <f t="shared" si="22"/>
        <v>0</v>
      </c>
      <c r="AL31" s="15">
        <f t="shared" si="4"/>
        <v>0</v>
      </c>
      <c r="AM31" s="15">
        <f t="shared" si="11"/>
        <v>0</v>
      </c>
      <c r="AN31" s="15">
        <f t="shared" si="12"/>
        <v>0</v>
      </c>
      <c r="AO31" s="14">
        <v>0.2</v>
      </c>
      <c r="AP31" s="3"/>
      <c r="AQ31" s="3" t="s">
        <v>34</v>
      </c>
      <c r="AR31" s="3" t="s">
        <v>63</v>
      </c>
    </row>
    <row r="32" spans="1:44" ht="117" customHeight="1">
      <c r="A32" s="4">
        <v>27</v>
      </c>
      <c r="B32" s="3" t="s">
        <v>64</v>
      </c>
      <c r="C32" s="13" t="s">
        <v>32</v>
      </c>
      <c r="D32" s="13" t="s">
        <v>61</v>
      </c>
      <c r="E32" s="11">
        <v>7000</v>
      </c>
      <c r="F32" s="11"/>
      <c r="G32" s="11"/>
      <c r="H32" s="11"/>
      <c r="I32" s="11">
        <f t="shared" si="27"/>
        <v>4760</v>
      </c>
      <c r="J32" s="11">
        <v>500</v>
      </c>
      <c r="K32" s="11">
        <f t="shared" si="16"/>
        <v>350</v>
      </c>
      <c r="L32" s="11"/>
      <c r="M32" s="11"/>
      <c r="N32" s="11">
        <v>300</v>
      </c>
      <c r="O32" s="11">
        <f t="shared" si="13"/>
        <v>210</v>
      </c>
      <c r="P32" s="11">
        <v>7000</v>
      </c>
      <c r="Q32" s="11">
        <f t="shared" si="5"/>
        <v>4900</v>
      </c>
      <c r="R32" s="11">
        <f t="shared" si="14"/>
        <v>105</v>
      </c>
      <c r="S32" s="11"/>
      <c r="T32" s="11">
        <f t="shared" si="15"/>
        <v>250</v>
      </c>
      <c r="U32" s="11">
        <f t="shared" si="1"/>
        <v>7800</v>
      </c>
      <c r="V32" s="11">
        <f t="shared" si="6"/>
        <v>5320</v>
      </c>
      <c r="W32" s="11">
        <f t="shared" si="2"/>
        <v>0</v>
      </c>
      <c r="X32" s="11">
        <f t="shared" si="7"/>
        <v>12255</v>
      </c>
      <c r="Y32" s="11">
        <f t="shared" si="8"/>
        <v>5255</v>
      </c>
      <c r="Z32" s="11">
        <f t="shared" si="9"/>
        <v>0</v>
      </c>
      <c r="AA32" s="11">
        <f t="shared" si="3"/>
        <v>10575</v>
      </c>
      <c r="AB32" s="14"/>
      <c r="AC32" s="15"/>
      <c r="AD32" s="15"/>
      <c r="AE32" s="16" t="s">
        <v>62</v>
      </c>
      <c r="AF32" s="14"/>
      <c r="AG32" s="14">
        <f t="shared" si="28"/>
        <v>0</v>
      </c>
      <c r="AH32" s="14">
        <f t="shared" si="20"/>
        <v>0</v>
      </c>
      <c r="AI32" s="14">
        <f t="shared" si="21"/>
        <v>0</v>
      </c>
      <c r="AJ32" s="14"/>
      <c r="AK32" s="15">
        <f t="shared" si="22"/>
        <v>0</v>
      </c>
      <c r="AL32" s="15">
        <f t="shared" si="4"/>
        <v>0</v>
      </c>
      <c r="AM32" s="15">
        <f t="shared" si="11"/>
        <v>0</v>
      </c>
      <c r="AN32" s="15">
        <f t="shared" si="12"/>
        <v>0</v>
      </c>
      <c r="AO32" s="14">
        <v>0.2</v>
      </c>
      <c r="AP32" s="3"/>
      <c r="AQ32" s="3" t="s">
        <v>34</v>
      </c>
      <c r="AR32" s="3" t="s">
        <v>63</v>
      </c>
    </row>
    <row r="33" spans="1:44" ht="111.75" customHeight="1">
      <c r="A33" s="4">
        <v>28</v>
      </c>
      <c r="B33" s="3" t="s">
        <v>65</v>
      </c>
      <c r="C33" s="13" t="s">
        <v>32</v>
      </c>
      <c r="D33" s="13" t="s">
        <v>66</v>
      </c>
      <c r="E33" s="11">
        <v>15000</v>
      </c>
      <c r="F33" s="11"/>
      <c r="G33" s="11"/>
      <c r="H33" s="11"/>
      <c r="I33" s="11">
        <f t="shared" si="27"/>
        <v>10200</v>
      </c>
      <c r="J33" s="11">
        <v>500</v>
      </c>
      <c r="K33" s="11">
        <f t="shared" si="16"/>
        <v>350</v>
      </c>
      <c r="L33" s="11">
        <v>1000</v>
      </c>
      <c r="M33" s="11">
        <f t="shared" si="17"/>
        <v>700</v>
      </c>
      <c r="N33" s="11">
        <v>400</v>
      </c>
      <c r="O33" s="11">
        <f t="shared" si="13"/>
        <v>280</v>
      </c>
      <c r="P33" s="11">
        <v>15000</v>
      </c>
      <c r="Q33" s="11">
        <f t="shared" si="5"/>
        <v>10500</v>
      </c>
      <c r="R33" s="11">
        <f t="shared" si="14"/>
        <v>140</v>
      </c>
      <c r="S33" s="11">
        <f t="shared" si="18"/>
        <v>500</v>
      </c>
      <c r="T33" s="11">
        <f t="shared" si="15"/>
        <v>250</v>
      </c>
      <c r="U33" s="11">
        <f t="shared" si="1"/>
        <v>16900</v>
      </c>
      <c r="V33" s="11">
        <f t="shared" si="6"/>
        <v>11530</v>
      </c>
      <c r="W33" s="11">
        <f t="shared" si="2"/>
        <v>0</v>
      </c>
      <c r="X33" s="11">
        <f t="shared" si="7"/>
        <v>26390</v>
      </c>
      <c r="Y33" s="11">
        <f t="shared" si="8"/>
        <v>11390</v>
      </c>
      <c r="Z33" s="11">
        <f t="shared" si="9"/>
        <v>0</v>
      </c>
      <c r="AA33" s="11">
        <f t="shared" si="3"/>
        <v>22920</v>
      </c>
      <c r="AB33" s="14"/>
      <c r="AC33" s="15"/>
      <c r="AD33" s="15"/>
      <c r="AE33" s="16" t="s">
        <v>62</v>
      </c>
      <c r="AF33" s="14"/>
      <c r="AG33" s="14">
        <f t="shared" si="28"/>
        <v>0</v>
      </c>
      <c r="AH33" s="14">
        <f t="shared" si="20"/>
        <v>0</v>
      </c>
      <c r="AI33" s="14">
        <f t="shared" si="21"/>
        <v>0</v>
      </c>
      <c r="AJ33" s="14"/>
      <c r="AK33" s="15">
        <f t="shared" si="22"/>
        <v>0</v>
      </c>
      <c r="AL33" s="15">
        <f t="shared" si="4"/>
        <v>0</v>
      </c>
      <c r="AM33" s="15">
        <f t="shared" si="11"/>
        <v>0</v>
      </c>
      <c r="AN33" s="15">
        <f t="shared" si="12"/>
        <v>0</v>
      </c>
      <c r="AO33" s="14">
        <v>0.2</v>
      </c>
      <c r="AP33" s="3"/>
      <c r="AQ33" s="3" t="s">
        <v>34</v>
      </c>
      <c r="AR33" s="3" t="s">
        <v>63</v>
      </c>
    </row>
    <row r="34" spans="1:44" ht="108" customHeight="1">
      <c r="A34" s="4">
        <v>29</v>
      </c>
      <c r="B34" s="3" t="s">
        <v>67</v>
      </c>
      <c r="C34" s="13" t="s">
        <v>32</v>
      </c>
      <c r="D34" s="13" t="s">
        <v>66</v>
      </c>
      <c r="E34" s="11">
        <v>5000</v>
      </c>
      <c r="F34" s="11"/>
      <c r="G34" s="11"/>
      <c r="H34" s="11"/>
      <c r="I34" s="11">
        <f t="shared" si="27"/>
        <v>3400.0000000000005</v>
      </c>
      <c r="J34" s="11"/>
      <c r="K34" s="11"/>
      <c r="L34" s="11"/>
      <c r="M34" s="11"/>
      <c r="N34" s="11">
        <v>400</v>
      </c>
      <c r="O34" s="11">
        <f t="shared" si="13"/>
        <v>280</v>
      </c>
      <c r="P34" s="11">
        <v>5000</v>
      </c>
      <c r="Q34" s="11">
        <f t="shared" si="5"/>
        <v>3500</v>
      </c>
      <c r="R34" s="11">
        <f t="shared" si="14"/>
        <v>140</v>
      </c>
      <c r="S34" s="11"/>
      <c r="T34" s="11"/>
      <c r="U34" s="11">
        <f t="shared" si="1"/>
        <v>5400</v>
      </c>
      <c r="V34" s="11">
        <f t="shared" si="6"/>
        <v>3680.0000000000005</v>
      </c>
      <c r="W34" s="11">
        <f t="shared" si="2"/>
        <v>0</v>
      </c>
      <c r="X34" s="11">
        <f t="shared" si="7"/>
        <v>8640</v>
      </c>
      <c r="Y34" s="11">
        <f t="shared" si="8"/>
        <v>3640</v>
      </c>
      <c r="Z34" s="11">
        <f t="shared" si="9"/>
        <v>0</v>
      </c>
      <c r="AA34" s="11">
        <f t="shared" si="3"/>
        <v>7320</v>
      </c>
      <c r="AB34" s="14"/>
      <c r="AC34" s="15"/>
      <c r="AD34" s="15"/>
      <c r="AE34" s="16" t="s">
        <v>62</v>
      </c>
      <c r="AF34" s="14"/>
      <c r="AG34" s="14">
        <f t="shared" si="28"/>
        <v>0</v>
      </c>
      <c r="AH34" s="14">
        <f t="shared" si="20"/>
        <v>0</v>
      </c>
      <c r="AI34" s="14">
        <f t="shared" si="21"/>
        <v>0</v>
      </c>
      <c r="AJ34" s="14"/>
      <c r="AK34" s="15">
        <f t="shared" si="22"/>
        <v>0</v>
      </c>
      <c r="AL34" s="15">
        <f t="shared" si="4"/>
        <v>0</v>
      </c>
      <c r="AM34" s="15">
        <f t="shared" si="11"/>
        <v>0</v>
      </c>
      <c r="AN34" s="15">
        <f t="shared" si="12"/>
        <v>0</v>
      </c>
      <c r="AO34" s="14">
        <v>0.2</v>
      </c>
      <c r="AP34" s="3"/>
      <c r="AQ34" s="3" t="s">
        <v>34</v>
      </c>
      <c r="AR34" s="3" t="s">
        <v>63</v>
      </c>
    </row>
    <row r="35" spans="1:44" ht="107.25" customHeight="1">
      <c r="A35" s="4">
        <v>30</v>
      </c>
      <c r="B35" s="3" t="s">
        <v>68</v>
      </c>
      <c r="C35" s="13" t="s">
        <v>32</v>
      </c>
      <c r="D35" s="13" t="s">
        <v>69</v>
      </c>
      <c r="E35" s="11">
        <v>26000</v>
      </c>
      <c r="F35" s="11"/>
      <c r="G35" s="11"/>
      <c r="H35" s="11"/>
      <c r="I35" s="11">
        <f t="shared" si="27"/>
        <v>17680</v>
      </c>
      <c r="J35" s="11"/>
      <c r="K35" s="11"/>
      <c r="L35" s="11"/>
      <c r="M35" s="11"/>
      <c r="N35" s="11">
        <v>500</v>
      </c>
      <c r="O35" s="11">
        <f t="shared" si="13"/>
        <v>350</v>
      </c>
      <c r="P35" s="11">
        <v>26000</v>
      </c>
      <c r="Q35" s="11">
        <f t="shared" si="5"/>
        <v>18200</v>
      </c>
      <c r="R35" s="11">
        <f t="shared" si="14"/>
        <v>175</v>
      </c>
      <c r="S35" s="11"/>
      <c r="T35" s="11"/>
      <c r="U35" s="11">
        <f t="shared" si="1"/>
        <v>26500</v>
      </c>
      <c r="V35" s="11">
        <f t="shared" si="6"/>
        <v>18030</v>
      </c>
      <c r="W35" s="11">
        <f t="shared" si="2"/>
        <v>0</v>
      </c>
      <c r="X35" s="11">
        <f t="shared" si="7"/>
        <v>44375</v>
      </c>
      <c r="Y35" s="11">
        <f t="shared" si="8"/>
        <v>18375</v>
      </c>
      <c r="Z35" s="11">
        <f t="shared" si="9"/>
        <v>0</v>
      </c>
      <c r="AA35" s="11">
        <f t="shared" si="3"/>
        <v>36405</v>
      </c>
      <c r="AB35" s="14"/>
      <c r="AC35" s="15"/>
      <c r="AD35" s="15"/>
      <c r="AE35" s="16" t="s">
        <v>62</v>
      </c>
      <c r="AF35" s="14"/>
      <c r="AG35" s="14">
        <f t="shared" si="28"/>
        <v>0</v>
      </c>
      <c r="AH35" s="14">
        <f t="shared" si="20"/>
        <v>0</v>
      </c>
      <c r="AI35" s="14">
        <f t="shared" si="21"/>
        <v>0</v>
      </c>
      <c r="AJ35" s="14"/>
      <c r="AK35" s="15">
        <f t="shared" si="22"/>
        <v>0</v>
      </c>
      <c r="AL35" s="15">
        <f t="shared" si="4"/>
        <v>0</v>
      </c>
      <c r="AM35" s="15">
        <f t="shared" si="11"/>
        <v>0</v>
      </c>
      <c r="AN35" s="15">
        <f t="shared" si="12"/>
        <v>0</v>
      </c>
      <c r="AO35" s="14">
        <v>0.2</v>
      </c>
      <c r="AP35" s="3"/>
      <c r="AQ35" s="3" t="s">
        <v>34</v>
      </c>
      <c r="AR35" s="3" t="s">
        <v>63</v>
      </c>
    </row>
    <row r="36" spans="1:44" ht="108" customHeight="1">
      <c r="A36" s="4">
        <v>31</v>
      </c>
      <c r="B36" s="3" t="s">
        <v>70</v>
      </c>
      <c r="C36" s="13" t="s">
        <v>32</v>
      </c>
      <c r="D36" s="13" t="s">
        <v>71</v>
      </c>
      <c r="E36" s="11">
        <v>300</v>
      </c>
      <c r="F36" s="11"/>
      <c r="G36" s="11"/>
      <c r="H36" s="11"/>
      <c r="I36" s="11">
        <f t="shared" si="27"/>
        <v>204.00000000000003</v>
      </c>
      <c r="J36" s="11"/>
      <c r="K36" s="11"/>
      <c r="L36" s="11"/>
      <c r="M36" s="11"/>
      <c r="N36" s="11">
        <v>300</v>
      </c>
      <c r="O36" s="11">
        <f t="shared" si="13"/>
        <v>210</v>
      </c>
      <c r="P36" s="11">
        <v>300</v>
      </c>
      <c r="Q36" s="11">
        <f t="shared" si="5"/>
        <v>210</v>
      </c>
      <c r="R36" s="11">
        <f t="shared" si="14"/>
        <v>105</v>
      </c>
      <c r="S36" s="11"/>
      <c r="T36" s="11"/>
      <c r="U36" s="11">
        <f t="shared" si="1"/>
        <v>600</v>
      </c>
      <c r="V36" s="11">
        <f t="shared" si="6"/>
        <v>414</v>
      </c>
      <c r="W36" s="11">
        <f t="shared" si="2"/>
        <v>0</v>
      </c>
      <c r="X36" s="11">
        <f t="shared" si="7"/>
        <v>615</v>
      </c>
      <c r="Y36" s="11">
        <f t="shared" si="8"/>
        <v>315</v>
      </c>
      <c r="Z36" s="11">
        <f t="shared" si="9"/>
        <v>0</v>
      </c>
      <c r="AA36" s="11">
        <f t="shared" si="3"/>
        <v>729</v>
      </c>
      <c r="AB36" s="14"/>
      <c r="AC36" s="15"/>
      <c r="AD36" s="15"/>
      <c r="AE36" s="16" t="s">
        <v>62</v>
      </c>
      <c r="AF36" s="14"/>
      <c r="AG36" s="14">
        <f t="shared" si="28"/>
        <v>0</v>
      </c>
      <c r="AH36" s="14">
        <f t="shared" si="20"/>
        <v>0</v>
      </c>
      <c r="AI36" s="14">
        <f t="shared" si="21"/>
        <v>0</v>
      </c>
      <c r="AJ36" s="14"/>
      <c r="AK36" s="15">
        <f t="shared" si="22"/>
        <v>0</v>
      </c>
      <c r="AL36" s="15">
        <f t="shared" si="4"/>
        <v>0</v>
      </c>
      <c r="AM36" s="15">
        <f t="shared" si="11"/>
        <v>0</v>
      </c>
      <c r="AN36" s="15">
        <f>AA36*AG36</f>
        <v>0</v>
      </c>
      <c r="AO36" s="14">
        <v>0.2</v>
      </c>
      <c r="AP36" s="3"/>
      <c r="AQ36" s="3" t="s">
        <v>34</v>
      </c>
      <c r="AR36" s="3" t="s">
        <v>63</v>
      </c>
    </row>
    <row r="37" spans="1:44" ht="123" customHeight="1">
      <c r="A37" s="4">
        <v>32</v>
      </c>
      <c r="B37" s="3" t="s">
        <v>72</v>
      </c>
      <c r="C37" s="13" t="s">
        <v>32</v>
      </c>
      <c r="D37" s="13"/>
      <c r="E37" s="11"/>
      <c r="F37" s="11"/>
      <c r="G37" s="11"/>
      <c r="H37" s="11"/>
      <c r="I37" s="11"/>
      <c r="J37" s="11"/>
      <c r="K37" s="11"/>
      <c r="L37" s="11"/>
      <c r="M37" s="11"/>
      <c r="N37" s="11">
        <v>200</v>
      </c>
      <c r="O37" s="11">
        <f t="shared" si="13"/>
        <v>140</v>
      </c>
      <c r="P37" s="11"/>
      <c r="Q37" s="11"/>
      <c r="R37" s="11">
        <f t="shared" si="14"/>
        <v>70</v>
      </c>
      <c r="S37" s="11"/>
      <c r="T37" s="11"/>
      <c r="U37" s="11">
        <f t="shared" si="1"/>
        <v>200</v>
      </c>
      <c r="V37" s="11">
        <f t="shared" si="6"/>
        <v>140</v>
      </c>
      <c r="W37" s="11">
        <f t="shared" si="2"/>
        <v>0</v>
      </c>
      <c r="X37" s="11"/>
      <c r="Y37" s="11">
        <f t="shared" si="8"/>
        <v>70</v>
      </c>
      <c r="Z37" s="11">
        <f t="shared" si="9"/>
        <v>0</v>
      </c>
      <c r="AA37" s="11">
        <f t="shared" si="3"/>
        <v>210</v>
      </c>
      <c r="AB37" s="14"/>
      <c r="AC37" s="15"/>
      <c r="AD37" s="15"/>
      <c r="AE37" s="16" t="s">
        <v>62</v>
      </c>
      <c r="AF37" s="14"/>
      <c r="AG37" s="14">
        <f t="shared" si="28"/>
        <v>0</v>
      </c>
      <c r="AH37" s="14">
        <f t="shared" si="20"/>
        <v>0</v>
      </c>
      <c r="AI37" s="14"/>
      <c r="AJ37" s="14"/>
      <c r="AK37" s="15"/>
      <c r="AL37" s="15">
        <f t="shared" si="4"/>
        <v>0</v>
      </c>
      <c r="AM37" s="15">
        <f t="shared" si="11"/>
        <v>0</v>
      </c>
      <c r="AN37" s="15">
        <f t="shared" ref="AN37:AN38" si="29">AA37*AG37</f>
        <v>0</v>
      </c>
      <c r="AO37" s="14"/>
      <c r="AP37" s="3"/>
      <c r="AQ37" s="3" t="s">
        <v>34</v>
      </c>
      <c r="AR37" s="3" t="s">
        <v>63</v>
      </c>
    </row>
    <row r="38" spans="1:44" ht="105.75" customHeight="1">
      <c r="A38" s="4">
        <v>33</v>
      </c>
      <c r="B38" s="3" t="s">
        <v>73</v>
      </c>
      <c r="C38" s="13" t="s">
        <v>32</v>
      </c>
      <c r="D38" s="13"/>
      <c r="E38" s="11"/>
      <c r="F38" s="11"/>
      <c r="G38" s="11"/>
      <c r="H38" s="11"/>
      <c r="I38" s="11"/>
      <c r="J38" s="11"/>
      <c r="K38" s="11"/>
      <c r="L38" s="11"/>
      <c r="M38" s="11"/>
      <c r="N38" s="11">
        <v>200</v>
      </c>
      <c r="O38" s="11">
        <f t="shared" si="13"/>
        <v>140</v>
      </c>
      <c r="P38" s="11"/>
      <c r="Q38" s="11"/>
      <c r="R38" s="11">
        <f t="shared" si="14"/>
        <v>70</v>
      </c>
      <c r="S38" s="11"/>
      <c r="T38" s="11"/>
      <c r="U38" s="11">
        <f t="shared" ref="U38:U56" si="30">E38+J38+L38+N38</f>
        <v>200</v>
      </c>
      <c r="V38" s="11">
        <f t="shared" si="6"/>
        <v>140</v>
      </c>
      <c r="W38" s="11">
        <f t="shared" ref="W38:W56" si="31">AF38*V38</f>
        <v>0</v>
      </c>
      <c r="X38" s="11"/>
      <c r="Y38" s="11">
        <f t="shared" si="8"/>
        <v>70</v>
      </c>
      <c r="Z38" s="11">
        <f t="shared" si="9"/>
        <v>0</v>
      </c>
      <c r="AA38" s="11">
        <f t="shared" ref="AA38:AA56" si="32">V38+Y38</f>
        <v>210</v>
      </c>
      <c r="AB38" s="14"/>
      <c r="AC38" s="15"/>
      <c r="AD38" s="15"/>
      <c r="AE38" s="16" t="s">
        <v>62</v>
      </c>
      <c r="AF38" s="14"/>
      <c r="AG38" s="14">
        <f t="shared" si="28"/>
        <v>0</v>
      </c>
      <c r="AH38" s="14">
        <f t="shared" si="20"/>
        <v>0</v>
      </c>
      <c r="AI38" s="14"/>
      <c r="AJ38" s="14"/>
      <c r="AK38" s="15"/>
      <c r="AL38" s="15">
        <f t="shared" ref="AL38:AL56" si="33">V38*AG38</f>
        <v>0</v>
      </c>
      <c r="AM38" s="15">
        <f t="shared" si="11"/>
        <v>0</v>
      </c>
      <c r="AN38" s="15">
        <f t="shared" si="29"/>
        <v>0</v>
      </c>
      <c r="AO38" s="14"/>
      <c r="AP38" s="3"/>
      <c r="AQ38" s="3" t="s">
        <v>34</v>
      </c>
      <c r="AR38" s="3" t="s">
        <v>63</v>
      </c>
    </row>
    <row r="39" spans="1:44" ht="100.5" customHeight="1">
      <c r="A39" s="4">
        <v>34</v>
      </c>
      <c r="B39" s="3" t="s">
        <v>74</v>
      </c>
      <c r="C39" s="13" t="s">
        <v>32</v>
      </c>
      <c r="D39" s="13" t="s">
        <v>66</v>
      </c>
      <c r="E39" s="11">
        <v>1000</v>
      </c>
      <c r="F39" s="11"/>
      <c r="G39" s="11"/>
      <c r="H39" s="11"/>
      <c r="I39" s="11">
        <f>E39*0.68</f>
        <v>680</v>
      </c>
      <c r="J39" s="11"/>
      <c r="K39" s="11"/>
      <c r="L39" s="11"/>
      <c r="M39" s="11"/>
      <c r="N39" s="11">
        <v>200</v>
      </c>
      <c r="O39" s="11">
        <f t="shared" si="13"/>
        <v>140</v>
      </c>
      <c r="P39" s="11">
        <v>1000</v>
      </c>
      <c r="Q39" s="11">
        <f t="shared" si="5"/>
        <v>700</v>
      </c>
      <c r="R39" s="11">
        <f t="shared" si="14"/>
        <v>70</v>
      </c>
      <c r="S39" s="11"/>
      <c r="T39" s="11"/>
      <c r="U39" s="11">
        <f t="shared" si="30"/>
        <v>1200</v>
      </c>
      <c r="V39" s="11">
        <f t="shared" si="6"/>
        <v>820</v>
      </c>
      <c r="W39" s="11">
        <f t="shared" si="31"/>
        <v>0</v>
      </c>
      <c r="X39" s="11">
        <f t="shared" si="7"/>
        <v>1770</v>
      </c>
      <c r="Y39" s="11">
        <f t="shared" si="8"/>
        <v>770</v>
      </c>
      <c r="Z39" s="11">
        <f t="shared" si="9"/>
        <v>0</v>
      </c>
      <c r="AA39" s="11">
        <f t="shared" si="32"/>
        <v>1590</v>
      </c>
      <c r="AB39" s="14"/>
      <c r="AC39" s="15"/>
      <c r="AD39" s="15"/>
      <c r="AE39" s="16" t="s">
        <v>62</v>
      </c>
      <c r="AF39" s="14"/>
      <c r="AG39" s="14">
        <f t="shared" ref="AG39:AG45" si="34">AF39*1.2</f>
        <v>0</v>
      </c>
      <c r="AH39" s="14">
        <f t="shared" si="20"/>
        <v>0</v>
      </c>
      <c r="AI39" s="14">
        <f t="shared" si="21"/>
        <v>0</v>
      </c>
      <c r="AJ39" s="14"/>
      <c r="AK39" s="15">
        <f t="shared" si="22"/>
        <v>0</v>
      </c>
      <c r="AL39" s="15">
        <f t="shared" si="33"/>
        <v>0</v>
      </c>
      <c r="AM39" s="15">
        <f t="shared" si="11"/>
        <v>0</v>
      </c>
      <c r="AN39" s="15">
        <f t="shared" si="12"/>
        <v>0</v>
      </c>
      <c r="AO39" s="14">
        <v>0.2</v>
      </c>
      <c r="AP39" s="3"/>
      <c r="AQ39" s="3" t="s">
        <v>34</v>
      </c>
      <c r="AR39" s="3" t="s">
        <v>63</v>
      </c>
    </row>
    <row r="40" spans="1:44" ht="99.75" customHeight="1">
      <c r="A40" s="4">
        <v>35</v>
      </c>
      <c r="B40" s="3" t="s">
        <v>75</v>
      </c>
      <c r="C40" s="13" t="s">
        <v>32</v>
      </c>
      <c r="D40" s="13" t="s">
        <v>76</v>
      </c>
      <c r="E40" s="11">
        <v>3000</v>
      </c>
      <c r="F40" s="11"/>
      <c r="G40" s="11"/>
      <c r="H40" s="11"/>
      <c r="I40" s="11">
        <f>E40*0.68</f>
        <v>2040.0000000000002</v>
      </c>
      <c r="J40" s="11">
        <v>4000</v>
      </c>
      <c r="K40" s="11">
        <f t="shared" si="16"/>
        <v>2800</v>
      </c>
      <c r="L40" s="11"/>
      <c r="M40" s="11"/>
      <c r="N40" s="11">
        <v>20000</v>
      </c>
      <c r="O40" s="11">
        <f t="shared" si="13"/>
        <v>14000</v>
      </c>
      <c r="P40" s="11">
        <v>3000</v>
      </c>
      <c r="Q40" s="11">
        <f t="shared" si="5"/>
        <v>2100</v>
      </c>
      <c r="R40" s="11">
        <f t="shared" si="14"/>
        <v>7000</v>
      </c>
      <c r="S40" s="11"/>
      <c r="T40" s="11">
        <f t="shared" si="15"/>
        <v>2000</v>
      </c>
      <c r="U40" s="11">
        <f t="shared" si="30"/>
        <v>27000</v>
      </c>
      <c r="V40" s="11">
        <f t="shared" si="6"/>
        <v>18840</v>
      </c>
      <c r="W40" s="11">
        <f t="shared" si="31"/>
        <v>0</v>
      </c>
      <c r="X40" s="11">
        <f t="shared" si="7"/>
        <v>14100</v>
      </c>
      <c r="Y40" s="11">
        <f t="shared" si="8"/>
        <v>11100</v>
      </c>
      <c r="Z40" s="11">
        <f t="shared" si="9"/>
        <v>0</v>
      </c>
      <c r="AA40" s="11">
        <f t="shared" si="32"/>
        <v>29940</v>
      </c>
      <c r="AB40" s="14"/>
      <c r="AC40" s="15"/>
      <c r="AD40" s="15"/>
      <c r="AE40" s="16" t="s">
        <v>62</v>
      </c>
      <c r="AF40" s="14"/>
      <c r="AG40" s="14">
        <f t="shared" si="34"/>
        <v>0</v>
      </c>
      <c r="AH40" s="14">
        <f t="shared" si="20"/>
        <v>0</v>
      </c>
      <c r="AI40" s="14">
        <f t="shared" si="21"/>
        <v>0</v>
      </c>
      <c r="AJ40" s="14"/>
      <c r="AK40" s="15">
        <f t="shared" si="22"/>
        <v>0</v>
      </c>
      <c r="AL40" s="15">
        <f t="shared" si="33"/>
        <v>0</v>
      </c>
      <c r="AM40" s="15">
        <f t="shared" si="11"/>
        <v>0</v>
      </c>
      <c r="AN40" s="15">
        <f t="shared" si="12"/>
        <v>0</v>
      </c>
      <c r="AO40" s="14">
        <v>0.2</v>
      </c>
      <c r="AP40" s="3"/>
      <c r="AQ40" s="3" t="s">
        <v>34</v>
      </c>
      <c r="AR40" s="3" t="s">
        <v>63</v>
      </c>
    </row>
    <row r="41" spans="1:44" ht="105.75" customHeight="1">
      <c r="A41" s="4">
        <v>36</v>
      </c>
      <c r="B41" s="3" t="s">
        <v>77</v>
      </c>
      <c r="C41" s="13" t="s">
        <v>32</v>
      </c>
      <c r="D41" s="13" t="s">
        <v>69</v>
      </c>
      <c r="E41" s="11">
        <v>7000</v>
      </c>
      <c r="F41" s="11"/>
      <c r="G41" s="11"/>
      <c r="H41" s="11"/>
      <c r="I41" s="11">
        <f>E41*0.68</f>
        <v>4760</v>
      </c>
      <c r="J41" s="11"/>
      <c r="K41" s="11"/>
      <c r="L41" s="11"/>
      <c r="M41" s="11"/>
      <c r="N41" s="11">
        <v>10300</v>
      </c>
      <c r="O41" s="11">
        <f t="shared" si="13"/>
        <v>7209.9999999999991</v>
      </c>
      <c r="P41" s="11">
        <v>7500</v>
      </c>
      <c r="Q41" s="11">
        <f t="shared" si="5"/>
        <v>5250</v>
      </c>
      <c r="R41" s="11">
        <f t="shared" si="14"/>
        <v>3604.9999999999995</v>
      </c>
      <c r="S41" s="11"/>
      <c r="T41" s="11"/>
      <c r="U41" s="11">
        <f t="shared" si="30"/>
        <v>17300</v>
      </c>
      <c r="V41" s="11">
        <f t="shared" si="6"/>
        <v>11970</v>
      </c>
      <c r="W41" s="11">
        <f t="shared" si="31"/>
        <v>0</v>
      </c>
      <c r="X41" s="11">
        <f t="shared" si="7"/>
        <v>16355</v>
      </c>
      <c r="Y41" s="11">
        <f t="shared" si="8"/>
        <v>8855</v>
      </c>
      <c r="Z41" s="11">
        <f t="shared" si="9"/>
        <v>0</v>
      </c>
      <c r="AA41" s="11">
        <f t="shared" si="32"/>
        <v>20825</v>
      </c>
      <c r="AB41" s="14"/>
      <c r="AC41" s="15"/>
      <c r="AD41" s="15"/>
      <c r="AE41" s="16" t="s">
        <v>62</v>
      </c>
      <c r="AF41" s="14"/>
      <c r="AG41" s="14">
        <f t="shared" si="34"/>
        <v>0</v>
      </c>
      <c r="AH41" s="14">
        <f t="shared" si="20"/>
        <v>0</v>
      </c>
      <c r="AI41" s="14">
        <f t="shared" si="21"/>
        <v>0</v>
      </c>
      <c r="AJ41" s="14"/>
      <c r="AK41" s="15">
        <f t="shared" si="22"/>
        <v>0</v>
      </c>
      <c r="AL41" s="15">
        <f t="shared" si="33"/>
        <v>0</v>
      </c>
      <c r="AM41" s="15">
        <f t="shared" si="11"/>
        <v>0</v>
      </c>
      <c r="AN41" s="15">
        <f>AA41*AG41</f>
        <v>0</v>
      </c>
      <c r="AO41" s="14">
        <v>0.2</v>
      </c>
      <c r="AP41" s="3"/>
      <c r="AQ41" s="3" t="s">
        <v>34</v>
      </c>
      <c r="AR41" s="3" t="s">
        <v>63</v>
      </c>
    </row>
    <row r="42" spans="1:44" ht="105.75" customHeight="1">
      <c r="A42" s="4">
        <v>37</v>
      </c>
      <c r="B42" s="3" t="s">
        <v>78</v>
      </c>
      <c r="C42" s="13" t="s">
        <v>32</v>
      </c>
      <c r="D42" s="13"/>
      <c r="E42" s="11"/>
      <c r="F42" s="11"/>
      <c r="G42" s="11"/>
      <c r="H42" s="11"/>
      <c r="I42" s="11"/>
      <c r="J42" s="11"/>
      <c r="K42" s="11"/>
      <c r="L42" s="11"/>
      <c r="M42" s="11"/>
      <c r="N42" s="11">
        <v>300</v>
      </c>
      <c r="O42" s="11">
        <f t="shared" si="13"/>
        <v>210</v>
      </c>
      <c r="P42" s="11"/>
      <c r="Q42" s="11"/>
      <c r="R42" s="11">
        <f t="shared" si="14"/>
        <v>105</v>
      </c>
      <c r="S42" s="11"/>
      <c r="T42" s="11"/>
      <c r="U42" s="11">
        <f t="shared" si="30"/>
        <v>300</v>
      </c>
      <c r="V42" s="11">
        <f t="shared" si="6"/>
        <v>210</v>
      </c>
      <c r="W42" s="11">
        <f t="shared" si="31"/>
        <v>0</v>
      </c>
      <c r="X42" s="11"/>
      <c r="Y42" s="11">
        <f t="shared" si="8"/>
        <v>105</v>
      </c>
      <c r="Z42" s="11">
        <f t="shared" si="9"/>
        <v>0</v>
      </c>
      <c r="AA42" s="11">
        <f t="shared" si="32"/>
        <v>315</v>
      </c>
      <c r="AB42" s="14"/>
      <c r="AC42" s="15"/>
      <c r="AD42" s="15"/>
      <c r="AE42" s="16" t="s">
        <v>62</v>
      </c>
      <c r="AF42" s="14"/>
      <c r="AG42" s="14">
        <f t="shared" si="34"/>
        <v>0</v>
      </c>
      <c r="AH42" s="14">
        <f t="shared" si="20"/>
        <v>0</v>
      </c>
      <c r="AI42" s="14"/>
      <c r="AJ42" s="14"/>
      <c r="AK42" s="15">
        <f t="shared" si="22"/>
        <v>0</v>
      </c>
      <c r="AL42" s="15">
        <f t="shared" si="33"/>
        <v>0</v>
      </c>
      <c r="AM42" s="15">
        <f t="shared" si="11"/>
        <v>0</v>
      </c>
      <c r="AN42" s="15">
        <f>AA42*AG42</f>
        <v>0</v>
      </c>
      <c r="AO42" s="14"/>
      <c r="AP42" s="3"/>
      <c r="AQ42" s="3" t="s">
        <v>34</v>
      </c>
      <c r="AR42" s="3" t="s">
        <v>63</v>
      </c>
    </row>
    <row r="43" spans="1:44" ht="100.5" customHeight="1">
      <c r="A43" s="4">
        <v>38</v>
      </c>
      <c r="B43" s="3" t="s">
        <v>79</v>
      </c>
      <c r="C43" s="13" t="s">
        <v>32</v>
      </c>
      <c r="D43" s="13"/>
      <c r="E43" s="11"/>
      <c r="F43" s="11"/>
      <c r="G43" s="11"/>
      <c r="H43" s="11"/>
      <c r="I43" s="11"/>
      <c r="J43" s="11">
        <v>10000</v>
      </c>
      <c r="K43" s="11">
        <f t="shared" si="16"/>
        <v>7000</v>
      </c>
      <c r="L43" s="11"/>
      <c r="M43" s="11"/>
      <c r="N43" s="11"/>
      <c r="O43" s="11"/>
      <c r="P43" s="11"/>
      <c r="Q43" s="11"/>
      <c r="R43" s="11"/>
      <c r="S43" s="11"/>
      <c r="T43" s="11">
        <f t="shared" si="15"/>
        <v>5000</v>
      </c>
      <c r="U43" s="11">
        <f t="shared" si="30"/>
        <v>10000</v>
      </c>
      <c r="V43" s="11">
        <f t="shared" si="6"/>
        <v>7000</v>
      </c>
      <c r="W43" s="11">
        <f t="shared" si="31"/>
        <v>0</v>
      </c>
      <c r="X43" s="11"/>
      <c r="Y43" s="11">
        <f t="shared" si="8"/>
        <v>5000</v>
      </c>
      <c r="Z43" s="11">
        <f t="shared" si="9"/>
        <v>0</v>
      </c>
      <c r="AA43" s="11">
        <f t="shared" si="32"/>
        <v>12000</v>
      </c>
      <c r="AB43" s="14"/>
      <c r="AC43" s="15"/>
      <c r="AD43" s="15"/>
      <c r="AE43" s="16" t="s">
        <v>62</v>
      </c>
      <c r="AF43" s="14"/>
      <c r="AG43" s="14">
        <f t="shared" si="34"/>
        <v>0</v>
      </c>
      <c r="AH43" s="14">
        <f t="shared" si="20"/>
        <v>0</v>
      </c>
      <c r="AI43" s="14"/>
      <c r="AJ43" s="14"/>
      <c r="AK43" s="15">
        <f t="shared" si="22"/>
        <v>0</v>
      </c>
      <c r="AL43" s="15">
        <f t="shared" si="33"/>
        <v>0</v>
      </c>
      <c r="AM43" s="15">
        <f t="shared" si="11"/>
        <v>0</v>
      </c>
      <c r="AN43" s="15">
        <f t="shared" ref="AN43:AN45" si="35">AA43*AG43</f>
        <v>0</v>
      </c>
      <c r="AO43" s="14"/>
      <c r="AP43" s="3"/>
      <c r="AQ43" s="3" t="s">
        <v>34</v>
      </c>
      <c r="AR43" s="3" t="s">
        <v>63</v>
      </c>
    </row>
    <row r="44" spans="1:44" ht="104.25" customHeight="1">
      <c r="A44" s="4">
        <v>39</v>
      </c>
      <c r="B44" s="3" t="s">
        <v>80</v>
      </c>
      <c r="C44" s="13" t="s">
        <v>32</v>
      </c>
      <c r="D44" s="13"/>
      <c r="E44" s="11"/>
      <c r="F44" s="11"/>
      <c r="G44" s="11"/>
      <c r="H44" s="11"/>
      <c r="I44" s="11"/>
      <c r="J44" s="11"/>
      <c r="K44" s="11"/>
      <c r="L44" s="11"/>
      <c r="M44" s="11"/>
      <c r="N44" s="11">
        <v>250</v>
      </c>
      <c r="O44" s="11">
        <f t="shared" si="13"/>
        <v>175</v>
      </c>
      <c r="P44" s="11"/>
      <c r="Q44" s="11"/>
      <c r="R44" s="11">
        <f t="shared" si="14"/>
        <v>87.5</v>
      </c>
      <c r="S44" s="11"/>
      <c r="T44" s="11"/>
      <c r="U44" s="11">
        <f t="shared" si="30"/>
        <v>250</v>
      </c>
      <c r="V44" s="11">
        <f t="shared" si="6"/>
        <v>175</v>
      </c>
      <c r="W44" s="11">
        <f t="shared" si="31"/>
        <v>0</v>
      </c>
      <c r="X44" s="11"/>
      <c r="Y44" s="11">
        <f t="shared" si="8"/>
        <v>87.5</v>
      </c>
      <c r="Z44" s="11">
        <f t="shared" si="9"/>
        <v>0</v>
      </c>
      <c r="AA44" s="11">
        <f t="shared" si="32"/>
        <v>262.5</v>
      </c>
      <c r="AB44" s="14"/>
      <c r="AC44" s="15"/>
      <c r="AD44" s="15"/>
      <c r="AE44" s="16" t="s">
        <v>62</v>
      </c>
      <c r="AF44" s="14"/>
      <c r="AG44" s="14">
        <f t="shared" si="34"/>
        <v>0</v>
      </c>
      <c r="AH44" s="14">
        <f t="shared" si="20"/>
        <v>0</v>
      </c>
      <c r="AI44" s="14"/>
      <c r="AJ44" s="14"/>
      <c r="AK44" s="15">
        <f t="shared" si="22"/>
        <v>0</v>
      </c>
      <c r="AL44" s="15">
        <f t="shared" si="33"/>
        <v>0</v>
      </c>
      <c r="AM44" s="15">
        <f t="shared" si="11"/>
        <v>0</v>
      </c>
      <c r="AN44" s="15">
        <f t="shared" si="35"/>
        <v>0</v>
      </c>
      <c r="AO44" s="14"/>
      <c r="AP44" s="3"/>
      <c r="AQ44" s="3" t="s">
        <v>34</v>
      </c>
      <c r="AR44" s="3" t="s">
        <v>63</v>
      </c>
    </row>
    <row r="45" spans="1:44" ht="99.75" customHeight="1">
      <c r="A45" s="4">
        <v>40</v>
      </c>
      <c r="B45" s="3" t="s">
        <v>81</v>
      </c>
      <c r="C45" s="13" t="s">
        <v>32</v>
      </c>
      <c r="D45" s="13"/>
      <c r="E45" s="11"/>
      <c r="F45" s="11"/>
      <c r="G45" s="11"/>
      <c r="H45" s="11"/>
      <c r="I45" s="11"/>
      <c r="J45" s="11">
        <v>100</v>
      </c>
      <c r="K45" s="11">
        <f t="shared" si="16"/>
        <v>70</v>
      </c>
      <c r="L45" s="11"/>
      <c r="M45" s="11"/>
      <c r="N45" s="11">
        <v>200</v>
      </c>
      <c r="O45" s="11">
        <f t="shared" si="13"/>
        <v>140</v>
      </c>
      <c r="P45" s="11"/>
      <c r="Q45" s="11"/>
      <c r="R45" s="11">
        <f t="shared" si="14"/>
        <v>70</v>
      </c>
      <c r="S45" s="11"/>
      <c r="T45" s="11">
        <f t="shared" si="15"/>
        <v>50</v>
      </c>
      <c r="U45" s="11">
        <f t="shared" si="30"/>
        <v>300</v>
      </c>
      <c r="V45" s="11">
        <f t="shared" si="6"/>
        <v>210</v>
      </c>
      <c r="W45" s="11">
        <f t="shared" si="31"/>
        <v>0</v>
      </c>
      <c r="X45" s="11"/>
      <c r="Y45" s="11">
        <f t="shared" si="8"/>
        <v>120</v>
      </c>
      <c r="Z45" s="11">
        <f t="shared" si="9"/>
        <v>0</v>
      </c>
      <c r="AA45" s="11">
        <f t="shared" si="32"/>
        <v>330</v>
      </c>
      <c r="AB45" s="14"/>
      <c r="AC45" s="15"/>
      <c r="AD45" s="15"/>
      <c r="AE45" s="16" t="s">
        <v>62</v>
      </c>
      <c r="AF45" s="14"/>
      <c r="AG45" s="14">
        <f t="shared" si="34"/>
        <v>0</v>
      </c>
      <c r="AH45" s="14">
        <f t="shared" si="20"/>
        <v>0</v>
      </c>
      <c r="AI45" s="14"/>
      <c r="AJ45" s="14"/>
      <c r="AK45" s="15">
        <f t="shared" si="22"/>
        <v>0</v>
      </c>
      <c r="AL45" s="15">
        <f t="shared" si="33"/>
        <v>0</v>
      </c>
      <c r="AM45" s="15">
        <f t="shared" si="11"/>
        <v>0</v>
      </c>
      <c r="AN45" s="15">
        <f t="shared" si="35"/>
        <v>0</v>
      </c>
      <c r="AO45" s="14"/>
      <c r="AP45" s="3"/>
      <c r="AQ45" s="3" t="s">
        <v>34</v>
      </c>
      <c r="AR45" s="3" t="s">
        <v>63</v>
      </c>
    </row>
    <row r="46" spans="1:44" ht="103.5" customHeight="1">
      <c r="A46" s="4">
        <v>41</v>
      </c>
      <c r="B46" s="3" t="s">
        <v>82</v>
      </c>
      <c r="C46" s="13" t="s">
        <v>32</v>
      </c>
      <c r="D46" s="13" t="s">
        <v>66</v>
      </c>
      <c r="E46" s="11">
        <v>7500</v>
      </c>
      <c r="F46" s="11"/>
      <c r="G46" s="11"/>
      <c r="H46" s="11"/>
      <c r="I46" s="11">
        <f t="shared" ref="I46:I56" si="36">E46*0.68</f>
        <v>5100</v>
      </c>
      <c r="J46" s="11"/>
      <c r="K46" s="11"/>
      <c r="L46" s="11"/>
      <c r="M46" s="11"/>
      <c r="N46" s="11">
        <v>200</v>
      </c>
      <c r="O46" s="11">
        <f t="shared" si="13"/>
        <v>140</v>
      </c>
      <c r="P46" s="11">
        <v>7500</v>
      </c>
      <c r="Q46" s="11">
        <f t="shared" si="5"/>
        <v>5250</v>
      </c>
      <c r="R46" s="11">
        <f t="shared" si="14"/>
        <v>70</v>
      </c>
      <c r="S46" s="11"/>
      <c r="T46" s="11"/>
      <c r="U46" s="11">
        <f t="shared" si="30"/>
        <v>7700</v>
      </c>
      <c r="V46" s="11">
        <f t="shared" si="6"/>
        <v>5240</v>
      </c>
      <c r="W46" s="11">
        <f t="shared" si="31"/>
        <v>0</v>
      </c>
      <c r="X46" s="11">
        <f t="shared" si="7"/>
        <v>12820</v>
      </c>
      <c r="Y46" s="11">
        <f t="shared" si="8"/>
        <v>5320</v>
      </c>
      <c r="Z46" s="11">
        <f t="shared" si="9"/>
        <v>0</v>
      </c>
      <c r="AA46" s="11">
        <f t="shared" si="32"/>
        <v>10560</v>
      </c>
      <c r="AB46" s="14"/>
      <c r="AC46" s="15"/>
      <c r="AD46" s="15"/>
      <c r="AE46" s="16" t="s">
        <v>62</v>
      </c>
      <c r="AF46" s="14"/>
      <c r="AG46" s="14">
        <f t="shared" ref="AG46:AG53" si="37">AF46*1.2</f>
        <v>0</v>
      </c>
      <c r="AH46" s="14">
        <f t="shared" si="20"/>
        <v>0</v>
      </c>
      <c r="AI46" s="14">
        <f t="shared" si="21"/>
        <v>0</v>
      </c>
      <c r="AJ46" s="14"/>
      <c r="AK46" s="15">
        <f t="shared" si="22"/>
        <v>0</v>
      </c>
      <c r="AL46" s="15">
        <f t="shared" si="33"/>
        <v>0</v>
      </c>
      <c r="AM46" s="15">
        <f t="shared" si="11"/>
        <v>0</v>
      </c>
      <c r="AN46" s="15">
        <f t="shared" si="12"/>
        <v>0</v>
      </c>
      <c r="AO46" s="14">
        <v>0.2</v>
      </c>
      <c r="AP46" s="3"/>
      <c r="AQ46" s="3" t="s">
        <v>34</v>
      </c>
      <c r="AR46" s="3" t="s">
        <v>83</v>
      </c>
    </row>
    <row r="47" spans="1:44" ht="102" customHeight="1">
      <c r="A47" s="4">
        <v>42</v>
      </c>
      <c r="B47" s="3" t="s">
        <v>84</v>
      </c>
      <c r="C47" s="13" t="s">
        <v>32</v>
      </c>
      <c r="D47" s="13" t="s">
        <v>66</v>
      </c>
      <c r="E47" s="11">
        <v>1000</v>
      </c>
      <c r="F47" s="11"/>
      <c r="G47" s="11"/>
      <c r="H47" s="11"/>
      <c r="I47" s="11">
        <f t="shared" si="36"/>
        <v>680</v>
      </c>
      <c r="J47" s="11"/>
      <c r="K47" s="11"/>
      <c r="L47" s="11"/>
      <c r="M47" s="11"/>
      <c r="N47" s="11">
        <v>200</v>
      </c>
      <c r="O47" s="11">
        <f t="shared" si="13"/>
        <v>140</v>
      </c>
      <c r="P47" s="11">
        <v>1000</v>
      </c>
      <c r="Q47" s="11">
        <f t="shared" si="5"/>
        <v>700</v>
      </c>
      <c r="R47" s="11">
        <f t="shared" si="14"/>
        <v>70</v>
      </c>
      <c r="S47" s="11"/>
      <c r="T47" s="11"/>
      <c r="U47" s="11">
        <f t="shared" si="30"/>
        <v>1200</v>
      </c>
      <c r="V47" s="11">
        <f t="shared" si="6"/>
        <v>820</v>
      </c>
      <c r="W47" s="11">
        <f t="shared" si="31"/>
        <v>0</v>
      </c>
      <c r="X47" s="11">
        <f t="shared" si="7"/>
        <v>1770</v>
      </c>
      <c r="Y47" s="11">
        <f t="shared" si="8"/>
        <v>770</v>
      </c>
      <c r="Z47" s="11">
        <f t="shared" si="9"/>
        <v>0</v>
      </c>
      <c r="AA47" s="11">
        <f t="shared" si="32"/>
        <v>1590</v>
      </c>
      <c r="AB47" s="14"/>
      <c r="AC47" s="15"/>
      <c r="AD47" s="15"/>
      <c r="AE47" s="16" t="s">
        <v>62</v>
      </c>
      <c r="AF47" s="14"/>
      <c r="AG47" s="14">
        <f t="shared" si="37"/>
        <v>0</v>
      </c>
      <c r="AH47" s="14">
        <f t="shared" si="20"/>
        <v>0</v>
      </c>
      <c r="AI47" s="14">
        <f t="shared" si="21"/>
        <v>0</v>
      </c>
      <c r="AJ47" s="14"/>
      <c r="AK47" s="15">
        <f t="shared" si="22"/>
        <v>0</v>
      </c>
      <c r="AL47" s="15">
        <f t="shared" si="33"/>
        <v>0</v>
      </c>
      <c r="AM47" s="15">
        <f t="shared" si="11"/>
        <v>0</v>
      </c>
      <c r="AN47" s="15">
        <f t="shared" si="12"/>
        <v>0</v>
      </c>
      <c r="AO47" s="14">
        <v>0.2</v>
      </c>
      <c r="AP47" s="3"/>
      <c r="AQ47" s="3" t="s">
        <v>34</v>
      </c>
      <c r="AR47" s="3" t="s">
        <v>83</v>
      </c>
    </row>
    <row r="48" spans="1:44" ht="98.25" customHeight="1">
      <c r="A48" s="4">
        <v>43</v>
      </c>
      <c r="B48" s="3" t="s">
        <v>85</v>
      </c>
      <c r="C48" s="13" t="s">
        <v>32</v>
      </c>
      <c r="D48" s="13" t="s">
        <v>86</v>
      </c>
      <c r="E48" s="11">
        <v>1500</v>
      </c>
      <c r="F48" s="11"/>
      <c r="G48" s="11"/>
      <c r="H48" s="11"/>
      <c r="I48" s="11">
        <f t="shared" si="36"/>
        <v>1020.0000000000001</v>
      </c>
      <c r="J48" s="11"/>
      <c r="K48" s="11"/>
      <c r="L48" s="11"/>
      <c r="M48" s="11"/>
      <c r="N48" s="11">
        <v>100</v>
      </c>
      <c r="O48" s="11">
        <f t="shared" si="13"/>
        <v>70</v>
      </c>
      <c r="P48" s="11">
        <v>1500</v>
      </c>
      <c r="Q48" s="11">
        <f t="shared" si="5"/>
        <v>1050</v>
      </c>
      <c r="R48" s="11">
        <f t="shared" si="14"/>
        <v>35</v>
      </c>
      <c r="S48" s="11"/>
      <c r="T48" s="11"/>
      <c r="U48" s="11">
        <f t="shared" si="30"/>
        <v>1600</v>
      </c>
      <c r="V48" s="11">
        <f t="shared" si="6"/>
        <v>1090</v>
      </c>
      <c r="W48" s="11">
        <f t="shared" si="31"/>
        <v>0</v>
      </c>
      <c r="X48" s="11">
        <f t="shared" si="7"/>
        <v>2585</v>
      </c>
      <c r="Y48" s="11">
        <f t="shared" si="8"/>
        <v>1085</v>
      </c>
      <c r="Z48" s="11">
        <f t="shared" si="9"/>
        <v>0</v>
      </c>
      <c r="AA48" s="11">
        <f t="shared" si="32"/>
        <v>2175</v>
      </c>
      <c r="AB48" s="14"/>
      <c r="AC48" s="15"/>
      <c r="AD48" s="15"/>
      <c r="AE48" s="16" t="s">
        <v>62</v>
      </c>
      <c r="AF48" s="14"/>
      <c r="AG48" s="14">
        <f t="shared" si="37"/>
        <v>0</v>
      </c>
      <c r="AH48" s="14">
        <f t="shared" si="20"/>
        <v>0</v>
      </c>
      <c r="AI48" s="14">
        <f t="shared" si="21"/>
        <v>0</v>
      </c>
      <c r="AJ48" s="14"/>
      <c r="AK48" s="15">
        <f t="shared" si="22"/>
        <v>0</v>
      </c>
      <c r="AL48" s="15">
        <f t="shared" si="33"/>
        <v>0</v>
      </c>
      <c r="AM48" s="15">
        <f t="shared" si="11"/>
        <v>0</v>
      </c>
      <c r="AN48" s="15">
        <f t="shared" si="12"/>
        <v>0</v>
      </c>
      <c r="AO48" s="14">
        <v>0.2</v>
      </c>
      <c r="AP48" s="3"/>
      <c r="AQ48" s="3" t="s">
        <v>34</v>
      </c>
      <c r="AR48" s="3" t="s">
        <v>83</v>
      </c>
    </row>
    <row r="49" spans="1:44" ht="123" customHeight="1">
      <c r="A49" s="4">
        <v>44</v>
      </c>
      <c r="B49" s="3" t="s">
        <v>87</v>
      </c>
      <c r="C49" s="13" t="s">
        <v>32</v>
      </c>
      <c r="D49" s="13" t="s">
        <v>66</v>
      </c>
      <c r="E49" s="11">
        <v>2500</v>
      </c>
      <c r="F49" s="11"/>
      <c r="G49" s="11"/>
      <c r="H49" s="11"/>
      <c r="I49" s="11">
        <f t="shared" si="36"/>
        <v>1700.0000000000002</v>
      </c>
      <c r="J49" s="11"/>
      <c r="K49" s="11"/>
      <c r="L49" s="11"/>
      <c r="M49" s="11"/>
      <c r="N49" s="11">
        <v>100</v>
      </c>
      <c r="O49" s="11">
        <f t="shared" si="13"/>
        <v>70</v>
      </c>
      <c r="P49" s="11">
        <v>2500</v>
      </c>
      <c r="Q49" s="11">
        <f t="shared" si="5"/>
        <v>1750</v>
      </c>
      <c r="R49" s="11">
        <f t="shared" si="14"/>
        <v>35</v>
      </c>
      <c r="S49" s="11"/>
      <c r="T49" s="11"/>
      <c r="U49" s="11">
        <f t="shared" si="30"/>
        <v>2600</v>
      </c>
      <c r="V49" s="11">
        <f t="shared" si="6"/>
        <v>1770.0000000000002</v>
      </c>
      <c r="W49" s="11">
        <f t="shared" si="31"/>
        <v>0</v>
      </c>
      <c r="X49" s="11">
        <f t="shared" si="7"/>
        <v>4285</v>
      </c>
      <c r="Y49" s="11">
        <f t="shared" si="8"/>
        <v>1785</v>
      </c>
      <c r="Z49" s="11">
        <f t="shared" si="9"/>
        <v>0</v>
      </c>
      <c r="AA49" s="11">
        <f t="shared" si="32"/>
        <v>3555</v>
      </c>
      <c r="AB49" s="14"/>
      <c r="AC49" s="15"/>
      <c r="AD49" s="15"/>
      <c r="AE49" s="16" t="s">
        <v>62</v>
      </c>
      <c r="AF49" s="14"/>
      <c r="AG49" s="14">
        <f t="shared" si="37"/>
        <v>0</v>
      </c>
      <c r="AH49" s="14">
        <f t="shared" si="20"/>
        <v>0</v>
      </c>
      <c r="AI49" s="14">
        <f t="shared" si="21"/>
        <v>0</v>
      </c>
      <c r="AJ49" s="14"/>
      <c r="AK49" s="15">
        <f t="shared" si="22"/>
        <v>0</v>
      </c>
      <c r="AL49" s="15">
        <f t="shared" si="33"/>
        <v>0</v>
      </c>
      <c r="AM49" s="15">
        <f t="shared" si="11"/>
        <v>0</v>
      </c>
      <c r="AN49" s="15">
        <f t="shared" si="12"/>
        <v>0</v>
      </c>
      <c r="AO49" s="14">
        <v>0.2</v>
      </c>
      <c r="AP49" s="3"/>
      <c r="AQ49" s="3" t="s">
        <v>34</v>
      </c>
      <c r="AR49" s="3" t="s">
        <v>83</v>
      </c>
    </row>
    <row r="50" spans="1:44" ht="68.25" customHeight="1">
      <c r="A50" s="4">
        <v>45</v>
      </c>
      <c r="B50" s="3" t="s">
        <v>88</v>
      </c>
      <c r="C50" s="13" t="s">
        <v>32</v>
      </c>
      <c r="D50" s="13" t="s">
        <v>89</v>
      </c>
      <c r="E50" s="11">
        <v>50</v>
      </c>
      <c r="F50" s="11"/>
      <c r="G50" s="11"/>
      <c r="H50" s="11"/>
      <c r="I50" s="11">
        <f t="shared" si="36"/>
        <v>34</v>
      </c>
      <c r="J50" s="11"/>
      <c r="K50" s="11"/>
      <c r="L50" s="11"/>
      <c r="M50" s="11"/>
      <c r="N50" s="11"/>
      <c r="O50" s="11"/>
      <c r="P50" s="11">
        <v>50</v>
      </c>
      <c r="Q50" s="11">
        <f t="shared" si="5"/>
        <v>35</v>
      </c>
      <c r="R50" s="11"/>
      <c r="S50" s="11"/>
      <c r="T50" s="11"/>
      <c r="U50" s="11">
        <f t="shared" si="30"/>
        <v>50</v>
      </c>
      <c r="V50" s="11">
        <f t="shared" si="6"/>
        <v>34</v>
      </c>
      <c r="W50" s="11">
        <f t="shared" si="31"/>
        <v>0</v>
      </c>
      <c r="X50" s="11">
        <f t="shared" si="7"/>
        <v>85</v>
      </c>
      <c r="Y50" s="11">
        <f t="shared" si="8"/>
        <v>35</v>
      </c>
      <c r="Z50" s="11">
        <f t="shared" si="9"/>
        <v>0</v>
      </c>
      <c r="AA50" s="11">
        <f t="shared" si="32"/>
        <v>69</v>
      </c>
      <c r="AB50" s="14"/>
      <c r="AC50" s="15"/>
      <c r="AD50" s="15"/>
      <c r="AE50" s="14"/>
      <c r="AF50" s="14"/>
      <c r="AG50" s="14">
        <f t="shared" si="37"/>
        <v>0</v>
      </c>
      <c r="AH50" s="14">
        <f t="shared" si="20"/>
        <v>0</v>
      </c>
      <c r="AI50" s="14">
        <f t="shared" si="21"/>
        <v>0</v>
      </c>
      <c r="AJ50" s="14"/>
      <c r="AK50" s="15">
        <f t="shared" si="22"/>
        <v>0</v>
      </c>
      <c r="AL50" s="15">
        <f t="shared" si="33"/>
        <v>0</v>
      </c>
      <c r="AM50" s="15">
        <f t="shared" si="11"/>
        <v>0</v>
      </c>
      <c r="AN50" s="15">
        <f t="shared" si="12"/>
        <v>0</v>
      </c>
      <c r="AO50" s="14">
        <v>0.2</v>
      </c>
      <c r="AP50" s="3"/>
      <c r="AQ50" s="3" t="s">
        <v>34</v>
      </c>
      <c r="AR50" s="3" t="s">
        <v>35</v>
      </c>
    </row>
    <row r="51" spans="1:44" ht="69.75" customHeight="1">
      <c r="A51" s="4">
        <v>46</v>
      </c>
      <c r="B51" s="3" t="s">
        <v>90</v>
      </c>
      <c r="C51" s="13" t="s">
        <v>32</v>
      </c>
      <c r="D51" s="13" t="s">
        <v>89</v>
      </c>
      <c r="E51" s="11">
        <v>25</v>
      </c>
      <c r="F51" s="11"/>
      <c r="G51" s="11"/>
      <c r="H51" s="11"/>
      <c r="I51" s="11">
        <f t="shared" si="36"/>
        <v>17</v>
      </c>
      <c r="J51" s="11"/>
      <c r="K51" s="11"/>
      <c r="L51" s="11"/>
      <c r="M51" s="11"/>
      <c r="N51" s="11"/>
      <c r="O51" s="11"/>
      <c r="P51" s="11">
        <v>25</v>
      </c>
      <c r="Q51" s="11">
        <f t="shared" si="5"/>
        <v>17.5</v>
      </c>
      <c r="R51" s="11"/>
      <c r="S51" s="11"/>
      <c r="T51" s="11"/>
      <c r="U51" s="11">
        <f t="shared" si="30"/>
        <v>25</v>
      </c>
      <c r="V51" s="11">
        <f t="shared" si="6"/>
        <v>17</v>
      </c>
      <c r="W51" s="11">
        <f t="shared" si="31"/>
        <v>0</v>
      </c>
      <c r="X51" s="11">
        <f t="shared" si="7"/>
        <v>42.5</v>
      </c>
      <c r="Y51" s="11">
        <f t="shared" si="8"/>
        <v>17.5</v>
      </c>
      <c r="Z51" s="11">
        <f t="shared" si="9"/>
        <v>0</v>
      </c>
      <c r="AA51" s="11">
        <f t="shared" si="32"/>
        <v>34.5</v>
      </c>
      <c r="AB51" s="14"/>
      <c r="AC51" s="15"/>
      <c r="AD51" s="15"/>
      <c r="AE51" s="14"/>
      <c r="AF51" s="14"/>
      <c r="AG51" s="14">
        <f t="shared" si="37"/>
        <v>0</v>
      </c>
      <c r="AH51" s="14">
        <f t="shared" si="20"/>
        <v>0</v>
      </c>
      <c r="AI51" s="14">
        <f t="shared" si="21"/>
        <v>0</v>
      </c>
      <c r="AJ51" s="14"/>
      <c r="AK51" s="15">
        <f t="shared" si="22"/>
        <v>0</v>
      </c>
      <c r="AL51" s="15">
        <f t="shared" si="33"/>
        <v>0</v>
      </c>
      <c r="AM51" s="15">
        <f t="shared" si="11"/>
        <v>0</v>
      </c>
      <c r="AN51" s="15">
        <f t="shared" si="12"/>
        <v>0</v>
      </c>
      <c r="AO51" s="14">
        <v>0.2</v>
      </c>
      <c r="AP51" s="3"/>
      <c r="AQ51" s="3" t="s">
        <v>34</v>
      </c>
      <c r="AR51" s="3" t="s">
        <v>35</v>
      </c>
    </row>
    <row r="52" spans="1:44" ht="70.5" customHeight="1">
      <c r="A52" s="4">
        <v>47</v>
      </c>
      <c r="B52" s="3" t="s">
        <v>91</v>
      </c>
      <c r="C52" s="13" t="s">
        <v>32</v>
      </c>
      <c r="D52" s="13" t="s">
        <v>89</v>
      </c>
      <c r="E52" s="11">
        <v>25</v>
      </c>
      <c r="F52" s="11"/>
      <c r="G52" s="11"/>
      <c r="H52" s="11"/>
      <c r="I52" s="11">
        <f t="shared" si="36"/>
        <v>17</v>
      </c>
      <c r="J52" s="11"/>
      <c r="K52" s="11"/>
      <c r="L52" s="11"/>
      <c r="M52" s="11"/>
      <c r="N52" s="11"/>
      <c r="O52" s="11"/>
      <c r="P52" s="11">
        <v>25</v>
      </c>
      <c r="Q52" s="11">
        <f t="shared" si="5"/>
        <v>17.5</v>
      </c>
      <c r="R52" s="11"/>
      <c r="S52" s="11"/>
      <c r="T52" s="11"/>
      <c r="U52" s="11">
        <f t="shared" si="30"/>
        <v>25</v>
      </c>
      <c r="V52" s="11">
        <f t="shared" si="6"/>
        <v>17</v>
      </c>
      <c r="W52" s="11">
        <f t="shared" si="31"/>
        <v>0</v>
      </c>
      <c r="X52" s="11">
        <f t="shared" si="7"/>
        <v>42.5</v>
      </c>
      <c r="Y52" s="11">
        <f t="shared" si="8"/>
        <v>17.5</v>
      </c>
      <c r="Z52" s="11">
        <f t="shared" si="9"/>
        <v>0</v>
      </c>
      <c r="AA52" s="11">
        <f t="shared" si="32"/>
        <v>34.5</v>
      </c>
      <c r="AB52" s="14"/>
      <c r="AC52" s="15"/>
      <c r="AD52" s="15"/>
      <c r="AE52" s="14"/>
      <c r="AF52" s="14"/>
      <c r="AG52" s="14">
        <f t="shared" si="37"/>
        <v>0</v>
      </c>
      <c r="AH52" s="14">
        <f t="shared" si="20"/>
        <v>0</v>
      </c>
      <c r="AI52" s="14">
        <f t="shared" si="21"/>
        <v>0</v>
      </c>
      <c r="AJ52" s="14"/>
      <c r="AK52" s="15">
        <f>SUM(AF52*AA52)</f>
        <v>0</v>
      </c>
      <c r="AL52" s="15">
        <f t="shared" si="33"/>
        <v>0</v>
      </c>
      <c r="AM52" s="15">
        <f t="shared" si="11"/>
        <v>0</v>
      </c>
      <c r="AN52" s="15">
        <f>AA52*AG52</f>
        <v>0</v>
      </c>
      <c r="AO52" s="14">
        <v>0.2</v>
      </c>
      <c r="AP52" s="3"/>
      <c r="AQ52" s="3" t="s">
        <v>34</v>
      </c>
      <c r="AR52" s="3" t="s">
        <v>35</v>
      </c>
    </row>
    <row r="53" spans="1:44" ht="50.1" customHeight="1">
      <c r="A53" s="4">
        <v>52</v>
      </c>
      <c r="B53" s="3" t="s">
        <v>92</v>
      </c>
      <c r="C53" s="13" t="s">
        <v>32</v>
      </c>
      <c r="D53" s="13" t="s">
        <v>93</v>
      </c>
      <c r="E53" s="11">
        <v>150</v>
      </c>
      <c r="F53" s="11"/>
      <c r="G53" s="11"/>
      <c r="H53" s="11"/>
      <c r="I53" s="11">
        <f t="shared" si="36"/>
        <v>102.00000000000001</v>
      </c>
      <c r="J53" s="11"/>
      <c r="K53" s="11"/>
      <c r="L53" s="11"/>
      <c r="M53" s="11"/>
      <c r="N53" s="11"/>
      <c r="O53" s="11"/>
      <c r="P53" s="11">
        <v>200</v>
      </c>
      <c r="Q53" s="11">
        <f t="shared" si="5"/>
        <v>140</v>
      </c>
      <c r="R53" s="11"/>
      <c r="S53" s="11"/>
      <c r="T53" s="11"/>
      <c r="U53" s="11">
        <f t="shared" si="30"/>
        <v>150</v>
      </c>
      <c r="V53" s="11">
        <f t="shared" si="6"/>
        <v>102.00000000000001</v>
      </c>
      <c r="W53" s="11">
        <f t="shared" si="31"/>
        <v>0</v>
      </c>
      <c r="X53" s="11">
        <f t="shared" si="7"/>
        <v>340</v>
      </c>
      <c r="Y53" s="11">
        <f t="shared" si="8"/>
        <v>140</v>
      </c>
      <c r="Z53" s="11">
        <f t="shared" si="9"/>
        <v>0</v>
      </c>
      <c r="AA53" s="11">
        <f t="shared" si="32"/>
        <v>242</v>
      </c>
      <c r="AB53" s="14"/>
      <c r="AC53" s="15"/>
      <c r="AD53" s="15"/>
      <c r="AE53" s="14"/>
      <c r="AF53" s="14"/>
      <c r="AG53" s="14">
        <f t="shared" si="37"/>
        <v>0</v>
      </c>
      <c r="AH53" s="14">
        <f t="shared" si="20"/>
        <v>0</v>
      </c>
      <c r="AI53" s="14">
        <f t="shared" si="21"/>
        <v>0</v>
      </c>
      <c r="AJ53" s="14"/>
      <c r="AK53" s="15">
        <f>SUM(AF53*AA53)</f>
        <v>0</v>
      </c>
      <c r="AL53" s="15">
        <f t="shared" si="33"/>
        <v>0</v>
      </c>
      <c r="AM53" s="15">
        <f t="shared" si="11"/>
        <v>0</v>
      </c>
      <c r="AN53" s="15">
        <f>AA53*AG53</f>
        <v>0</v>
      </c>
      <c r="AO53" s="14">
        <v>0.2</v>
      </c>
      <c r="AP53" s="3"/>
      <c r="AQ53" s="3" t="s">
        <v>34</v>
      </c>
      <c r="AR53" s="3" t="s">
        <v>35</v>
      </c>
    </row>
    <row r="54" spans="1:44" ht="67.5" customHeight="1">
      <c r="A54" s="4">
        <v>53</v>
      </c>
      <c r="B54" s="3" t="s">
        <v>94</v>
      </c>
      <c r="C54" s="13" t="s">
        <v>32</v>
      </c>
      <c r="D54" s="13" t="s">
        <v>95</v>
      </c>
      <c r="E54" s="11">
        <v>35</v>
      </c>
      <c r="F54" s="11"/>
      <c r="G54" s="11"/>
      <c r="H54" s="11"/>
      <c r="I54" s="11">
        <f t="shared" si="36"/>
        <v>23.8</v>
      </c>
      <c r="J54" s="11"/>
      <c r="K54" s="11"/>
      <c r="L54" s="11"/>
      <c r="M54" s="11"/>
      <c r="N54" s="11"/>
      <c r="O54" s="11"/>
      <c r="P54" s="11">
        <v>135</v>
      </c>
      <c r="Q54" s="11">
        <f t="shared" si="5"/>
        <v>94.5</v>
      </c>
      <c r="R54" s="11"/>
      <c r="S54" s="11"/>
      <c r="T54" s="11"/>
      <c r="U54" s="11">
        <f t="shared" si="30"/>
        <v>35</v>
      </c>
      <c r="V54" s="11">
        <f t="shared" si="6"/>
        <v>23.8</v>
      </c>
      <c r="W54" s="11">
        <f t="shared" si="31"/>
        <v>0</v>
      </c>
      <c r="X54" s="11">
        <f t="shared" si="7"/>
        <v>229.5</v>
      </c>
      <c r="Y54" s="11">
        <f t="shared" si="8"/>
        <v>94.5</v>
      </c>
      <c r="Z54" s="11">
        <f t="shared" si="9"/>
        <v>0</v>
      </c>
      <c r="AA54" s="11">
        <f t="shared" si="32"/>
        <v>118.3</v>
      </c>
      <c r="AB54" s="14"/>
      <c r="AC54" s="15"/>
      <c r="AD54" s="15"/>
      <c r="AE54" s="14"/>
      <c r="AF54" s="14"/>
      <c r="AG54" s="14">
        <f>AF54*1.2</f>
        <v>0</v>
      </c>
      <c r="AH54" s="14">
        <f t="shared" si="20"/>
        <v>0</v>
      </c>
      <c r="AI54" s="14">
        <f t="shared" si="21"/>
        <v>0</v>
      </c>
      <c r="AJ54" s="14"/>
      <c r="AK54" s="15">
        <f t="shared" si="22"/>
        <v>0</v>
      </c>
      <c r="AL54" s="15">
        <f t="shared" si="33"/>
        <v>0</v>
      </c>
      <c r="AM54" s="15">
        <f t="shared" si="11"/>
        <v>0</v>
      </c>
      <c r="AN54" s="15">
        <f t="shared" si="12"/>
        <v>0</v>
      </c>
      <c r="AO54" s="14">
        <v>0.2</v>
      </c>
      <c r="AP54" s="3"/>
      <c r="AQ54" s="3" t="s">
        <v>34</v>
      </c>
      <c r="AR54" s="3" t="s">
        <v>35</v>
      </c>
    </row>
    <row r="55" spans="1:44" ht="96.75" customHeight="1">
      <c r="A55" s="4">
        <v>54</v>
      </c>
      <c r="B55" s="3" t="s">
        <v>96</v>
      </c>
      <c r="C55" s="13" t="s">
        <v>32</v>
      </c>
      <c r="D55" s="13" t="s">
        <v>97</v>
      </c>
      <c r="E55" s="11">
        <v>300</v>
      </c>
      <c r="F55" s="11"/>
      <c r="G55" s="11"/>
      <c r="H55" s="11"/>
      <c r="I55" s="11">
        <f t="shared" si="36"/>
        <v>204.00000000000003</v>
      </c>
      <c r="J55" s="11"/>
      <c r="K55" s="11"/>
      <c r="L55" s="11"/>
      <c r="M55" s="11"/>
      <c r="N55" s="11"/>
      <c r="O55" s="11"/>
      <c r="P55" s="11">
        <v>300</v>
      </c>
      <c r="Q55" s="11">
        <f t="shared" si="5"/>
        <v>210</v>
      </c>
      <c r="R55" s="11"/>
      <c r="S55" s="11"/>
      <c r="T55" s="11"/>
      <c r="U55" s="11">
        <f t="shared" si="30"/>
        <v>300</v>
      </c>
      <c r="V55" s="11">
        <f t="shared" si="6"/>
        <v>204.00000000000003</v>
      </c>
      <c r="W55" s="11">
        <f t="shared" si="31"/>
        <v>0</v>
      </c>
      <c r="X55" s="11">
        <f t="shared" si="7"/>
        <v>510</v>
      </c>
      <c r="Y55" s="11">
        <f t="shared" si="8"/>
        <v>210</v>
      </c>
      <c r="Z55" s="11">
        <f t="shared" si="9"/>
        <v>0</v>
      </c>
      <c r="AA55" s="11">
        <f t="shared" si="32"/>
        <v>414</v>
      </c>
      <c r="AB55" s="14"/>
      <c r="AC55" s="15"/>
      <c r="AD55" s="15"/>
      <c r="AE55" s="14"/>
      <c r="AF55" s="14"/>
      <c r="AG55" s="14">
        <f>AF55*1.1</f>
        <v>0</v>
      </c>
      <c r="AH55" s="14">
        <f t="shared" si="20"/>
        <v>0</v>
      </c>
      <c r="AI55" s="14">
        <f t="shared" si="21"/>
        <v>0</v>
      </c>
      <c r="AJ55" s="14"/>
      <c r="AK55" s="15">
        <f t="shared" si="22"/>
        <v>0</v>
      </c>
      <c r="AL55" s="15">
        <f t="shared" si="33"/>
        <v>0</v>
      </c>
      <c r="AM55" s="15">
        <f t="shared" si="11"/>
        <v>0</v>
      </c>
      <c r="AN55" s="15">
        <f t="shared" si="12"/>
        <v>0</v>
      </c>
      <c r="AO55" s="14">
        <v>0.1</v>
      </c>
      <c r="AP55" s="3"/>
      <c r="AQ55" s="3" t="s">
        <v>98</v>
      </c>
      <c r="AR55" s="24" t="s">
        <v>167</v>
      </c>
    </row>
    <row r="56" spans="1:44" ht="124.5" customHeight="1">
      <c r="A56" s="4">
        <v>55</v>
      </c>
      <c r="B56" s="3" t="s">
        <v>99</v>
      </c>
      <c r="C56" s="13" t="s">
        <v>32</v>
      </c>
      <c r="D56" s="13" t="s">
        <v>97</v>
      </c>
      <c r="E56" s="11">
        <v>300</v>
      </c>
      <c r="F56" s="11"/>
      <c r="G56" s="11"/>
      <c r="H56" s="11"/>
      <c r="I56" s="11">
        <f t="shared" si="36"/>
        <v>204.00000000000003</v>
      </c>
      <c r="J56" s="11">
        <v>50</v>
      </c>
      <c r="K56" s="11">
        <f t="shared" si="16"/>
        <v>35</v>
      </c>
      <c r="L56" s="11"/>
      <c r="M56" s="11"/>
      <c r="N56" s="11"/>
      <c r="O56" s="11"/>
      <c r="P56" s="11">
        <v>300</v>
      </c>
      <c r="Q56" s="11">
        <f t="shared" si="5"/>
        <v>210</v>
      </c>
      <c r="R56" s="11"/>
      <c r="S56" s="11"/>
      <c r="T56" s="11">
        <f t="shared" si="15"/>
        <v>25</v>
      </c>
      <c r="U56" s="11">
        <f t="shared" si="30"/>
        <v>350</v>
      </c>
      <c r="V56" s="11">
        <f t="shared" si="6"/>
        <v>239.00000000000003</v>
      </c>
      <c r="W56" s="11">
        <f t="shared" si="31"/>
        <v>0</v>
      </c>
      <c r="X56" s="11">
        <f t="shared" si="7"/>
        <v>535</v>
      </c>
      <c r="Y56" s="11">
        <f t="shared" si="8"/>
        <v>235</v>
      </c>
      <c r="Z56" s="11">
        <f t="shared" si="9"/>
        <v>0</v>
      </c>
      <c r="AA56" s="11">
        <f t="shared" si="32"/>
        <v>474</v>
      </c>
      <c r="AB56" s="14"/>
      <c r="AC56" s="15"/>
      <c r="AD56" s="15"/>
      <c r="AE56" s="14"/>
      <c r="AF56" s="14"/>
      <c r="AG56" s="14">
        <f>AF56*1.1</f>
        <v>0</v>
      </c>
      <c r="AH56" s="14">
        <f t="shared" si="20"/>
        <v>0</v>
      </c>
      <c r="AI56" s="14">
        <f t="shared" si="21"/>
        <v>0</v>
      </c>
      <c r="AJ56" s="14"/>
      <c r="AK56" s="15">
        <f t="shared" si="22"/>
        <v>0</v>
      </c>
      <c r="AL56" s="15">
        <f t="shared" si="33"/>
        <v>0</v>
      </c>
      <c r="AM56" s="15">
        <f t="shared" si="11"/>
        <v>0</v>
      </c>
      <c r="AN56" s="15">
        <f t="shared" si="12"/>
        <v>0</v>
      </c>
      <c r="AO56" s="14">
        <v>0.1</v>
      </c>
      <c r="AP56" s="3"/>
      <c r="AQ56" s="3" t="s">
        <v>98</v>
      </c>
      <c r="AR56" s="24" t="s">
        <v>167</v>
      </c>
    </row>
    <row r="57" spans="1:44" ht="50.1" customHeight="1">
      <c r="A57" s="4">
        <v>56</v>
      </c>
      <c r="B57" s="3" t="s">
        <v>100</v>
      </c>
      <c r="C57" s="3"/>
      <c r="D57" s="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4"/>
      <c r="AC57" s="15"/>
      <c r="AD57" s="15"/>
      <c r="AE57" s="14"/>
      <c r="AF57" s="14"/>
      <c r="AG57" s="14"/>
      <c r="AH57" s="14"/>
      <c r="AI57" s="14"/>
      <c r="AJ57" s="14"/>
      <c r="AK57" s="15"/>
      <c r="AL57" s="15"/>
      <c r="AM57" s="15"/>
      <c r="AN57" s="15"/>
      <c r="AO57" s="14"/>
      <c r="AP57" s="3"/>
      <c r="AQ57" s="3"/>
      <c r="AR57" s="3"/>
    </row>
    <row r="58" spans="1:44" ht="82.5" customHeight="1">
      <c r="A58" s="4">
        <v>56.1</v>
      </c>
      <c r="B58" s="3" t="s">
        <v>101</v>
      </c>
      <c r="C58" s="13" t="s">
        <v>32</v>
      </c>
      <c r="D58" s="13" t="s">
        <v>102</v>
      </c>
      <c r="E58" s="11">
        <v>35000</v>
      </c>
      <c r="F58" s="11"/>
      <c r="G58" s="11"/>
      <c r="H58" s="11"/>
      <c r="I58" s="11">
        <f>E58*0.68</f>
        <v>23800</v>
      </c>
      <c r="J58" s="11">
        <v>12000</v>
      </c>
      <c r="K58" s="11">
        <f t="shared" si="16"/>
        <v>8400</v>
      </c>
      <c r="L58" s="11">
        <v>6000</v>
      </c>
      <c r="M58" s="11">
        <f t="shared" si="17"/>
        <v>4200</v>
      </c>
      <c r="N58" s="11">
        <v>27000</v>
      </c>
      <c r="O58" s="11">
        <f t="shared" si="13"/>
        <v>18900</v>
      </c>
      <c r="P58" s="11">
        <v>35000</v>
      </c>
      <c r="Q58" s="11">
        <f t="shared" si="5"/>
        <v>24500</v>
      </c>
      <c r="R58" s="11">
        <f t="shared" si="14"/>
        <v>9450</v>
      </c>
      <c r="S58" s="11">
        <f t="shared" si="18"/>
        <v>3000</v>
      </c>
      <c r="T58" s="11">
        <f t="shared" si="15"/>
        <v>6000</v>
      </c>
      <c r="U58" s="11">
        <f t="shared" ref="U58:U77" si="38">E58+J58+L58+N58</f>
        <v>80000</v>
      </c>
      <c r="V58" s="11">
        <f t="shared" si="6"/>
        <v>55300</v>
      </c>
      <c r="W58" s="11">
        <f t="shared" ref="W58:W77" si="39">AF58*V58</f>
        <v>0</v>
      </c>
      <c r="X58" s="11">
        <f t="shared" si="7"/>
        <v>77950</v>
      </c>
      <c r="Y58" s="11">
        <f t="shared" si="8"/>
        <v>42950</v>
      </c>
      <c r="Z58" s="11">
        <f t="shared" si="9"/>
        <v>0</v>
      </c>
      <c r="AA58" s="11">
        <f t="shared" ref="AA58:AA77" si="40">V58+Y58</f>
        <v>98250</v>
      </c>
      <c r="AB58" s="14"/>
      <c r="AC58" s="15"/>
      <c r="AD58" s="15"/>
      <c r="AE58" s="14"/>
      <c r="AF58" s="14"/>
      <c r="AG58" s="14">
        <f t="shared" ref="AG58:AG65" si="41">AF58*1.2</f>
        <v>0</v>
      </c>
      <c r="AH58" s="14">
        <f t="shared" ref="AH58:AH77" si="42">U58*AF58</f>
        <v>0</v>
      </c>
      <c r="AI58" s="14">
        <f t="shared" si="21"/>
        <v>0</v>
      </c>
      <c r="AJ58" s="14"/>
      <c r="AK58" s="15">
        <f t="shared" si="22"/>
        <v>0</v>
      </c>
      <c r="AL58" s="15">
        <f t="shared" ref="AL58:AL77" si="43">V58*AG58</f>
        <v>0</v>
      </c>
      <c r="AM58" s="15">
        <f t="shared" si="11"/>
        <v>0</v>
      </c>
      <c r="AN58" s="15">
        <f t="shared" si="12"/>
        <v>0</v>
      </c>
      <c r="AO58" s="14">
        <v>0.2</v>
      </c>
      <c r="AP58" s="3"/>
      <c r="AQ58" s="3" t="s">
        <v>103</v>
      </c>
      <c r="AR58" s="3" t="s">
        <v>104</v>
      </c>
    </row>
    <row r="59" spans="1:44" ht="77.25" customHeight="1">
      <c r="A59" s="4">
        <v>56.2</v>
      </c>
      <c r="B59" s="3" t="s">
        <v>105</v>
      </c>
      <c r="C59" s="13" t="s">
        <v>32</v>
      </c>
      <c r="D59" s="13" t="s">
        <v>102</v>
      </c>
      <c r="E59" s="11">
        <v>250000</v>
      </c>
      <c r="F59" s="11"/>
      <c r="G59" s="11"/>
      <c r="H59" s="11"/>
      <c r="I59" s="11">
        <f>E59*0.68</f>
        <v>170000</v>
      </c>
      <c r="J59" s="11"/>
      <c r="K59" s="11"/>
      <c r="L59" s="11"/>
      <c r="M59" s="11"/>
      <c r="N59" s="11">
        <v>1000</v>
      </c>
      <c r="O59" s="11">
        <f t="shared" si="13"/>
        <v>700</v>
      </c>
      <c r="P59" s="11">
        <v>150000</v>
      </c>
      <c r="Q59" s="11">
        <f t="shared" si="5"/>
        <v>105000</v>
      </c>
      <c r="R59" s="11">
        <f t="shared" si="14"/>
        <v>350</v>
      </c>
      <c r="S59" s="11"/>
      <c r="T59" s="11"/>
      <c r="U59" s="11">
        <f t="shared" si="38"/>
        <v>251000</v>
      </c>
      <c r="V59" s="11">
        <f t="shared" si="6"/>
        <v>170700</v>
      </c>
      <c r="W59" s="11">
        <f t="shared" si="39"/>
        <v>0</v>
      </c>
      <c r="X59" s="11">
        <f t="shared" si="7"/>
        <v>255350</v>
      </c>
      <c r="Y59" s="11">
        <f t="shared" si="8"/>
        <v>105350</v>
      </c>
      <c r="Z59" s="11">
        <f t="shared" si="9"/>
        <v>0</v>
      </c>
      <c r="AA59" s="11">
        <f t="shared" si="40"/>
        <v>276050</v>
      </c>
      <c r="AB59" s="14"/>
      <c r="AC59" s="15"/>
      <c r="AD59" s="15"/>
      <c r="AE59" s="14"/>
      <c r="AF59" s="14"/>
      <c r="AG59" s="14">
        <f t="shared" si="41"/>
        <v>0</v>
      </c>
      <c r="AH59" s="14">
        <f t="shared" si="42"/>
        <v>0</v>
      </c>
      <c r="AI59" s="14">
        <f t="shared" si="21"/>
        <v>0</v>
      </c>
      <c r="AJ59" s="14"/>
      <c r="AK59" s="15">
        <f t="shared" si="22"/>
        <v>0</v>
      </c>
      <c r="AL59" s="15">
        <f t="shared" si="43"/>
        <v>0</v>
      </c>
      <c r="AM59" s="15">
        <f t="shared" si="11"/>
        <v>0</v>
      </c>
      <c r="AN59" s="15">
        <f t="shared" si="12"/>
        <v>0</v>
      </c>
      <c r="AO59" s="14">
        <v>0.2</v>
      </c>
      <c r="AP59" s="3"/>
      <c r="AQ59" s="3" t="s">
        <v>103</v>
      </c>
      <c r="AR59" s="3" t="s">
        <v>104</v>
      </c>
    </row>
    <row r="60" spans="1:44" ht="78" customHeight="1">
      <c r="A60" s="4">
        <v>56.3</v>
      </c>
      <c r="B60" s="3" t="s">
        <v>106</v>
      </c>
      <c r="C60" s="13" t="s">
        <v>32</v>
      </c>
      <c r="D60" s="13" t="s">
        <v>102</v>
      </c>
      <c r="E60" s="11">
        <v>50000</v>
      </c>
      <c r="F60" s="11"/>
      <c r="G60" s="11"/>
      <c r="H60" s="11"/>
      <c r="I60" s="11">
        <f>E60*0.68</f>
        <v>34000</v>
      </c>
      <c r="J60" s="11"/>
      <c r="K60" s="11"/>
      <c r="L60" s="11"/>
      <c r="M60" s="11"/>
      <c r="N60" s="11">
        <v>400</v>
      </c>
      <c r="O60" s="11">
        <f t="shared" si="13"/>
        <v>280</v>
      </c>
      <c r="P60" s="11">
        <v>50000</v>
      </c>
      <c r="Q60" s="11">
        <f t="shared" si="5"/>
        <v>35000</v>
      </c>
      <c r="R60" s="11">
        <f t="shared" si="14"/>
        <v>140</v>
      </c>
      <c r="S60" s="11"/>
      <c r="T60" s="11"/>
      <c r="U60" s="11">
        <f t="shared" si="38"/>
        <v>50400</v>
      </c>
      <c r="V60" s="11">
        <f t="shared" si="6"/>
        <v>34280</v>
      </c>
      <c r="W60" s="11">
        <f t="shared" si="39"/>
        <v>0</v>
      </c>
      <c r="X60" s="11">
        <f t="shared" si="7"/>
        <v>85140</v>
      </c>
      <c r="Y60" s="11">
        <f t="shared" si="8"/>
        <v>35140</v>
      </c>
      <c r="Z60" s="11">
        <f t="shared" si="9"/>
        <v>0</v>
      </c>
      <c r="AA60" s="11">
        <f t="shared" si="40"/>
        <v>69420</v>
      </c>
      <c r="AB60" s="14"/>
      <c r="AC60" s="15"/>
      <c r="AD60" s="15"/>
      <c r="AE60" s="14"/>
      <c r="AF60" s="14"/>
      <c r="AG60" s="14">
        <f t="shared" si="41"/>
        <v>0</v>
      </c>
      <c r="AH60" s="14">
        <f t="shared" si="42"/>
        <v>0</v>
      </c>
      <c r="AI60" s="14">
        <f t="shared" si="21"/>
        <v>0</v>
      </c>
      <c r="AJ60" s="14"/>
      <c r="AK60" s="15">
        <f t="shared" si="22"/>
        <v>0</v>
      </c>
      <c r="AL60" s="15">
        <f t="shared" si="43"/>
        <v>0</v>
      </c>
      <c r="AM60" s="15">
        <f t="shared" si="11"/>
        <v>0</v>
      </c>
      <c r="AN60" s="15">
        <f t="shared" si="12"/>
        <v>0</v>
      </c>
      <c r="AO60" s="14">
        <v>0.2</v>
      </c>
      <c r="AP60" s="3"/>
      <c r="AQ60" s="3" t="s">
        <v>103</v>
      </c>
      <c r="AR60" s="3" t="s">
        <v>104</v>
      </c>
    </row>
    <row r="61" spans="1:44" ht="80.25" customHeight="1">
      <c r="A61" s="4">
        <v>56.4</v>
      </c>
      <c r="B61" s="3" t="s">
        <v>152</v>
      </c>
      <c r="C61" s="13" t="s">
        <v>32</v>
      </c>
      <c r="D61" s="13" t="s">
        <v>102</v>
      </c>
      <c r="E61" s="11">
        <v>100000</v>
      </c>
      <c r="F61" s="11"/>
      <c r="G61" s="11"/>
      <c r="H61" s="11"/>
      <c r="I61" s="11">
        <f>E61*0.68</f>
        <v>68000</v>
      </c>
      <c r="J61" s="11">
        <v>47000</v>
      </c>
      <c r="K61" s="11">
        <f t="shared" si="16"/>
        <v>32900</v>
      </c>
      <c r="L61" s="11">
        <v>6000</v>
      </c>
      <c r="M61" s="11">
        <f t="shared" si="17"/>
        <v>4200</v>
      </c>
      <c r="N61" s="11">
        <v>50000</v>
      </c>
      <c r="O61" s="11">
        <f t="shared" si="13"/>
        <v>35000</v>
      </c>
      <c r="P61" s="11">
        <v>100000</v>
      </c>
      <c r="Q61" s="11">
        <f t="shared" si="5"/>
        <v>70000</v>
      </c>
      <c r="R61" s="11">
        <f t="shared" si="14"/>
        <v>17500</v>
      </c>
      <c r="S61" s="11">
        <f t="shared" si="18"/>
        <v>3000</v>
      </c>
      <c r="T61" s="11">
        <f t="shared" si="15"/>
        <v>23500</v>
      </c>
      <c r="U61" s="11">
        <f t="shared" si="38"/>
        <v>203000</v>
      </c>
      <c r="V61" s="11">
        <f t="shared" si="6"/>
        <v>140100</v>
      </c>
      <c r="W61" s="11">
        <f t="shared" si="39"/>
        <v>0</v>
      </c>
      <c r="X61" s="11">
        <f t="shared" si="7"/>
        <v>214000</v>
      </c>
      <c r="Y61" s="11">
        <f t="shared" si="8"/>
        <v>114000</v>
      </c>
      <c r="Z61" s="11">
        <f t="shared" si="9"/>
        <v>0</v>
      </c>
      <c r="AA61" s="11">
        <f t="shared" si="40"/>
        <v>254100</v>
      </c>
      <c r="AB61" s="14"/>
      <c r="AC61" s="15"/>
      <c r="AD61" s="15"/>
      <c r="AE61" s="14"/>
      <c r="AF61" s="14"/>
      <c r="AG61" s="14">
        <f t="shared" si="41"/>
        <v>0</v>
      </c>
      <c r="AH61" s="14">
        <f t="shared" si="42"/>
        <v>0</v>
      </c>
      <c r="AI61" s="14">
        <f t="shared" si="21"/>
        <v>0</v>
      </c>
      <c r="AJ61" s="14"/>
      <c r="AK61" s="15">
        <f t="shared" si="22"/>
        <v>0</v>
      </c>
      <c r="AL61" s="15">
        <f t="shared" si="43"/>
        <v>0</v>
      </c>
      <c r="AM61" s="15">
        <f t="shared" si="11"/>
        <v>0</v>
      </c>
      <c r="AN61" s="15">
        <f>AA61*AG61</f>
        <v>0</v>
      </c>
      <c r="AO61" s="14">
        <v>0.2</v>
      </c>
      <c r="AP61" s="3"/>
      <c r="AQ61" s="3" t="s">
        <v>103</v>
      </c>
      <c r="AR61" s="3" t="s">
        <v>104</v>
      </c>
    </row>
    <row r="62" spans="1:44" ht="50.1" customHeight="1">
      <c r="A62" s="4">
        <v>56.5</v>
      </c>
      <c r="B62" s="3" t="s">
        <v>107</v>
      </c>
      <c r="C62" s="13" t="s">
        <v>32</v>
      </c>
      <c r="D62" s="13"/>
      <c r="E62" s="11"/>
      <c r="F62" s="11"/>
      <c r="G62" s="11"/>
      <c r="H62" s="11"/>
      <c r="I62" s="11"/>
      <c r="J62" s="11">
        <v>48000</v>
      </c>
      <c r="K62" s="11">
        <f t="shared" si="16"/>
        <v>33600</v>
      </c>
      <c r="L62" s="11">
        <v>16000</v>
      </c>
      <c r="M62" s="11">
        <f t="shared" si="17"/>
        <v>11200</v>
      </c>
      <c r="N62" s="11">
        <v>52000</v>
      </c>
      <c r="O62" s="11">
        <f t="shared" si="13"/>
        <v>36400</v>
      </c>
      <c r="P62" s="11"/>
      <c r="Q62" s="11"/>
      <c r="R62" s="11">
        <f t="shared" si="14"/>
        <v>18200</v>
      </c>
      <c r="S62" s="11">
        <f t="shared" si="18"/>
        <v>8000</v>
      </c>
      <c r="T62" s="11">
        <f t="shared" si="15"/>
        <v>24000</v>
      </c>
      <c r="U62" s="11">
        <f t="shared" si="38"/>
        <v>116000</v>
      </c>
      <c r="V62" s="11">
        <f t="shared" si="6"/>
        <v>81200</v>
      </c>
      <c r="W62" s="11">
        <f t="shared" si="39"/>
        <v>0</v>
      </c>
      <c r="X62" s="11"/>
      <c r="Y62" s="11">
        <f t="shared" si="8"/>
        <v>50200</v>
      </c>
      <c r="Z62" s="11">
        <f t="shared" si="9"/>
        <v>0</v>
      </c>
      <c r="AA62" s="11">
        <f t="shared" si="40"/>
        <v>131400</v>
      </c>
      <c r="AB62" s="14"/>
      <c r="AC62" s="15"/>
      <c r="AD62" s="15"/>
      <c r="AE62" s="14"/>
      <c r="AF62" s="14"/>
      <c r="AG62" s="14">
        <f t="shared" si="41"/>
        <v>0</v>
      </c>
      <c r="AH62" s="14">
        <f t="shared" si="42"/>
        <v>0</v>
      </c>
      <c r="AI62" s="14"/>
      <c r="AJ62" s="14"/>
      <c r="AK62" s="15">
        <f t="shared" si="22"/>
        <v>0</v>
      </c>
      <c r="AL62" s="15">
        <f t="shared" si="43"/>
        <v>0</v>
      </c>
      <c r="AM62" s="15">
        <f t="shared" si="11"/>
        <v>0</v>
      </c>
      <c r="AN62" s="15">
        <f>AA62*AG62</f>
        <v>0</v>
      </c>
      <c r="AO62" s="14"/>
      <c r="AP62" s="3"/>
      <c r="AQ62" s="3" t="s">
        <v>103</v>
      </c>
      <c r="AR62" s="3" t="s">
        <v>104</v>
      </c>
    </row>
    <row r="63" spans="1:44" ht="87.75" customHeight="1">
      <c r="A63" s="4">
        <v>56.6</v>
      </c>
      <c r="B63" s="3" t="s">
        <v>108</v>
      </c>
      <c r="C63" s="13" t="s">
        <v>32</v>
      </c>
      <c r="D63" s="13" t="s">
        <v>109</v>
      </c>
      <c r="E63" s="11">
        <v>14400</v>
      </c>
      <c r="F63" s="11"/>
      <c r="G63" s="11"/>
      <c r="H63" s="11"/>
      <c r="I63" s="11">
        <f t="shared" ref="I63:I73" si="44">E63*0.68</f>
        <v>9792</v>
      </c>
      <c r="J63" s="11">
        <v>3600</v>
      </c>
      <c r="K63" s="11">
        <f t="shared" si="16"/>
        <v>2520</v>
      </c>
      <c r="L63" s="11"/>
      <c r="M63" s="11"/>
      <c r="N63" s="11">
        <v>1750</v>
      </c>
      <c r="O63" s="11">
        <f t="shared" si="13"/>
        <v>1225</v>
      </c>
      <c r="P63" s="11">
        <v>14400</v>
      </c>
      <c r="Q63" s="11">
        <f t="shared" si="5"/>
        <v>10080</v>
      </c>
      <c r="R63" s="11">
        <f t="shared" si="14"/>
        <v>612.5</v>
      </c>
      <c r="S63" s="11"/>
      <c r="T63" s="11">
        <f t="shared" si="15"/>
        <v>1800</v>
      </c>
      <c r="U63" s="11">
        <f t="shared" si="38"/>
        <v>19750</v>
      </c>
      <c r="V63" s="11">
        <f t="shared" si="6"/>
        <v>13537</v>
      </c>
      <c r="W63" s="11">
        <f t="shared" si="39"/>
        <v>0</v>
      </c>
      <c r="X63" s="11">
        <f t="shared" si="7"/>
        <v>26892.5</v>
      </c>
      <c r="Y63" s="11">
        <f t="shared" si="8"/>
        <v>12492.5</v>
      </c>
      <c r="Z63" s="11">
        <f t="shared" si="9"/>
        <v>0</v>
      </c>
      <c r="AA63" s="11">
        <f t="shared" si="40"/>
        <v>26029.5</v>
      </c>
      <c r="AB63" s="14"/>
      <c r="AC63" s="15"/>
      <c r="AD63" s="15"/>
      <c r="AE63" s="14"/>
      <c r="AF63" s="14"/>
      <c r="AG63" s="14">
        <f t="shared" si="41"/>
        <v>0</v>
      </c>
      <c r="AH63" s="14">
        <f t="shared" si="42"/>
        <v>0</v>
      </c>
      <c r="AI63" s="14">
        <f t="shared" si="21"/>
        <v>0</v>
      </c>
      <c r="AJ63" s="14"/>
      <c r="AK63" s="15">
        <f t="shared" si="22"/>
        <v>0</v>
      </c>
      <c r="AL63" s="15">
        <f t="shared" si="43"/>
        <v>0</v>
      </c>
      <c r="AM63" s="15">
        <f t="shared" si="11"/>
        <v>0</v>
      </c>
      <c r="AN63" s="15">
        <f t="shared" si="12"/>
        <v>0</v>
      </c>
      <c r="AO63" s="14">
        <v>0.2</v>
      </c>
      <c r="AP63" s="3"/>
      <c r="AQ63" s="3" t="s">
        <v>103</v>
      </c>
      <c r="AR63" s="3" t="s">
        <v>104</v>
      </c>
    </row>
    <row r="64" spans="1:44" ht="80.25" customHeight="1">
      <c r="A64" s="4">
        <v>56.7</v>
      </c>
      <c r="B64" s="3" t="s">
        <v>110</v>
      </c>
      <c r="C64" s="13" t="s">
        <v>32</v>
      </c>
      <c r="D64" s="13" t="s">
        <v>111</v>
      </c>
      <c r="E64" s="11">
        <v>6000</v>
      </c>
      <c r="F64" s="11"/>
      <c r="G64" s="11"/>
      <c r="H64" s="11"/>
      <c r="I64" s="11">
        <f t="shared" si="44"/>
        <v>4080.0000000000005</v>
      </c>
      <c r="J64" s="11">
        <v>1000</v>
      </c>
      <c r="K64" s="11">
        <f t="shared" si="16"/>
        <v>700</v>
      </c>
      <c r="L64" s="11">
        <v>100</v>
      </c>
      <c r="M64" s="11">
        <f t="shared" si="17"/>
        <v>70</v>
      </c>
      <c r="N64" s="11">
        <v>4300</v>
      </c>
      <c r="O64" s="11">
        <f t="shared" si="13"/>
        <v>3010</v>
      </c>
      <c r="P64" s="11">
        <v>6000</v>
      </c>
      <c r="Q64" s="11">
        <f t="shared" si="5"/>
        <v>4200</v>
      </c>
      <c r="R64" s="11">
        <f t="shared" si="14"/>
        <v>1505</v>
      </c>
      <c r="S64" s="11">
        <f t="shared" si="18"/>
        <v>50</v>
      </c>
      <c r="T64" s="11">
        <f t="shared" si="15"/>
        <v>500</v>
      </c>
      <c r="U64" s="11">
        <f t="shared" si="38"/>
        <v>11400</v>
      </c>
      <c r="V64" s="11">
        <f t="shared" si="6"/>
        <v>7860</v>
      </c>
      <c r="W64" s="11">
        <f t="shared" si="39"/>
        <v>0</v>
      </c>
      <c r="X64" s="11">
        <f t="shared" si="7"/>
        <v>12255</v>
      </c>
      <c r="Y64" s="11">
        <f t="shared" si="8"/>
        <v>6255</v>
      </c>
      <c r="Z64" s="11">
        <f t="shared" si="9"/>
        <v>0</v>
      </c>
      <c r="AA64" s="11">
        <f t="shared" si="40"/>
        <v>14115</v>
      </c>
      <c r="AB64" s="14"/>
      <c r="AC64" s="15"/>
      <c r="AD64" s="15"/>
      <c r="AE64" s="14"/>
      <c r="AF64" s="14"/>
      <c r="AG64" s="14">
        <f t="shared" si="41"/>
        <v>0</v>
      </c>
      <c r="AH64" s="14">
        <f t="shared" si="42"/>
        <v>0</v>
      </c>
      <c r="AI64" s="14">
        <f t="shared" si="21"/>
        <v>0</v>
      </c>
      <c r="AJ64" s="14"/>
      <c r="AK64" s="15">
        <f t="shared" si="22"/>
        <v>0</v>
      </c>
      <c r="AL64" s="15">
        <f t="shared" si="43"/>
        <v>0</v>
      </c>
      <c r="AM64" s="15">
        <f t="shared" si="11"/>
        <v>0</v>
      </c>
      <c r="AN64" s="15">
        <f t="shared" si="12"/>
        <v>0</v>
      </c>
      <c r="AO64" s="14">
        <v>0.2</v>
      </c>
      <c r="AP64" s="3"/>
      <c r="AQ64" s="3" t="s">
        <v>103</v>
      </c>
      <c r="AR64" s="3" t="s">
        <v>104</v>
      </c>
    </row>
    <row r="65" spans="1:44" ht="82.5" customHeight="1">
      <c r="A65" s="4">
        <v>56.8</v>
      </c>
      <c r="B65" s="3" t="s">
        <v>112</v>
      </c>
      <c r="C65" s="13" t="s">
        <v>32</v>
      </c>
      <c r="D65" s="13" t="s">
        <v>111</v>
      </c>
      <c r="E65" s="11">
        <v>1000</v>
      </c>
      <c r="F65" s="11"/>
      <c r="G65" s="11"/>
      <c r="H65" s="11"/>
      <c r="I65" s="11">
        <f t="shared" si="44"/>
        <v>680</v>
      </c>
      <c r="J65" s="11"/>
      <c r="K65" s="11"/>
      <c r="L65" s="11"/>
      <c r="M65" s="11"/>
      <c r="N65" s="11">
        <v>300</v>
      </c>
      <c r="O65" s="11">
        <f t="shared" si="13"/>
        <v>210</v>
      </c>
      <c r="P65" s="11">
        <v>1000</v>
      </c>
      <c r="Q65" s="11">
        <f t="shared" si="5"/>
        <v>700</v>
      </c>
      <c r="R65" s="11">
        <f t="shared" si="14"/>
        <v>105</v>
      </c>
      <c r="S65" s="11"/>
      <c r="T65" s="11"/>
      <c r="U65" s="11">
        <f t="shared" si="38"/>
        <v>1300</v>
      </c>
      <c r="V65" s="11">
        <f t="shared" si="6"/>
        <v>890</v>
      </c>
      <c r="W65" s="11">
        <f t="shared" si="39"/>
        <v>0</v>
      </c>
      <c r="X65" s="11">
        <f t="shared" si="7"/>
        <v>1805</v>
      </c>
      <c r="Y65" s="11">
        <f t="shared" si="8"/>
        <v>805</v>
      </c>
      <c r="Z65" s="11">
        <f t="shared" si="9"/>
        <v>0</v>
      </c>
      <c r="AA65" s="11">
        <f t="shared" si="40"/>
        <v>1695</v>
      </c>
      <c r="AB65" s="14"/>
      <c r="AC65" s="15"/>
      <c r="AD65" s="15"/>
      <c r="AE65" s="14"/>
      <c r="AF65" s="14"/>
      <c r="AG65" s="14">
        <f t="shared" si="41"/>
        <v>0</v>
      </c>
      <c r="AH65" s="14">
        <f t="shared" si="42"/>
        <v>0</v>
      </c>
      <c r="AI65" s="14">
        <f t="shared" si="21"/>
        <v>0</v>
      </c>
      <c r="AJ65" s="14"/>
      <c r="AK65" s="15">
        <f t="shared" si="22"/>
        <v>0</v>
      </c>
      <c r="AL65" s="15">
        <f t="shared" si="43"/>
        <v>0</v>
      </c>
      <c r="AM65" s="15">
        <f t="shared" si="11"/>
        <v>0</v>
      </c>
      <c r="AN65" s="15">
        <f t="shared" si="12"/>
        <v>0</v>
      </c>
      <c r="AO65" s="14">
        <v>0.2</v>
      </c>
      <c r="AP65" s="3"/>
      <c r="AQ65" s="3" t="s">
        <v>103</v>
      </c>
      <c r="AR65" s="3" t="s">
        <v>104</v>
      </c>
    </row>
    <row r="66" spans="1:44" ht="98.25" customHeight="1">
      <c r="A66" s="4">
        <v>56.9</v>
      </c>
      <c r="B66" s="3" t="s">
        <v>113</v>
      </c>
      <c r="C66" s="13" t="s">
        <v>32</v>
      </c>
      <c r="D66" s="13" t="s">
        <v>111</v>
      </c>
      <c r="E66" s="11">
        <v>6000</v>
      </c>
      <c r="F66" s="11"/>
      <c r="G66" s="11"/>
      <c r="H66" s="11"/>
      <c r="I66" s="11">
        <f t="shared" si="44"/>
        <v>4080.0000000000005</v>
      </c>
      <c r="J66" s="11"/>
      <c r="K66" s="11"/>
      <c r="L66" s="11"/>
      <c r="M66" s="11"/>
      <c r="N66" s="11">
        <v>5000</v>
      </c>
      <c r="O66" s="11">
        <f t="shared" si="13"/>
        <v>3500</v>
      </c>
      <c r="P66" s="11">
        <v>6000</v>
      </c>
      <c r="Q66" s="11">
        <f t="shared" si="5"/>
        <v>4200</v>
      </c>
      <c r="R66" s="11">
        <f t="shared" si="14"/>
        <v>1750</v>
      </c>
      <c r="S66" s="11"/>
      <c r="T66" s="11"/>
      <c r="U66" s="11">
        <f t="shared" si="38"/>
        <v>11000</v>
      </c>
      <c r="V66" s="11">
        <f t="shared" si="6"/>
        <v>7580</v>
      </c>
      <c r="W66" s="11">
        <f t="shared" si="39"/>
        <v>0</v>
      </c>
      <c r="X66" s="11">
        <f t="shared" si="7"/>
        <v>11950</v>
      </c>
      <c r="Y66" s="11">
        <f t="shared" si="8"/>
        <v>5950</v>
      </c>
      <c r="Z66" s="11">
        <f t="shared" si="9"/>
        <v>0</v>
      </c>
      <c r="AA66" s="11">
        <f t="shared" si="40"/>
        <v>13530</v>
      </c>
      <c r="AB66" s="14"/>
      <c r="AC66" s="15"/>
      <c r="AD66" s="15"/>
      <c r="AE66" s="14"/>
      <c r="AF66" s="14"/>
      <c r="AG66" s="14">
        <f>AF66*1.1</f>
        <v>0</v>
      </c>
      <c r="AH66" s="14">
        <f t="shared" si="42"/>
        <v>0</v>
      </c>
      <c r="AI66" s="14">
        <f t="shared" si="21"/>
        <v>0</v>
      </c>
      <c r="AJ66" s="14"/>
      <c r="AK66" s="15">
        <f t="shared" si="22"/>
        <v>0</v>
      </c>
      <c r="AL66" s="15">
        <f t="shared" si="43"/>
        <v>0</v>
      </c>
      <c r="AM66" s="15">
        <f t="shared" si="11"/>
        <v>0</v>
      </c>
      <c r="AN66" s="15">
        <f t="shared" si="12"/>
        <v>0</v>
      </c>
      <c r="AO66" s="14">
        <v>0.1</v>
      </c>
      <c r="AP66" s="3"/>
      <c r="AQ66" s="3" t="s">
        <v>103</v>
      </c>
      <c r="AR66" s="3" t="s">
        <v>104</v>
      </c>
    </row>
    <row r="67" spans="1:44" ht="90.75" customHeight="1">
      <c r="A67" s="4" t="s">
        <v>114</v>
      </c>
      <c r="B67" s="3" t="s">
        <v>115</v>
      </c>
      <c r="C67" s="13" t="s">
        <v>32</v>
      </c>
      <c r="D67" s="13" t="s">
        <v>102</v>
      </c>
      <c r="E67" s="11">
        <v>150000</v>
      </c>
      <c r="F67" s="11"/>
      <c r="G67" s="11"/>
      <c r="H67" s="11"/>
      <c r="I67" s="11">
        <f t="shared" si="44"/>
        <v>102000.00000000001</v>
      </c>
      <c r="J67" s="11">
        <v>47000</v>
      </c>
      <c r="K67" s="11">
        <f t="shared" si="16"/>
        <v>32900</v>
      </c>
      <c r="L67" s="11">
        <v>12000</v>
      </c>
      <c r="M67" s="11">
        <f t="shared" si="17"/>
        <v>8400</v>
      </c>
      <c r="N67" s="11">
        <v>50000</v>
      </c>
      <c r="O67" s="11">
        <f t="shared" si="13"/>
        <v>35000</v>
      </c>
      <c r="P67" s="11">
        <v>50000</v>
      </c>
      <c r="Q67" s="11">
        <f t="shared" si="5"/>
        <v>35000</v>
      </c>
      <c r="R67" s="11">
        <f t="shared" si="14"/>
        <v>17500</v>
      </c>
      <c r="S67" s="11">
        <f t="shared" si="18"/>
        <v>6000</v>
      </c>
      <c r="T67" s="11">
        <f t="shared" si="15"/>
        <v>23500</v>
      </c>
      <c r="U67" s="11">
        <f t="shared" si="38"/>
        <v>259000</v>
      </c>
      <c r="V67" s="11">
        <f t="shared" si="6"/>
        <v>178300</v>
      </c>
      <c r="W67" s="11">
        <f t="shared" si="39"/>
        <v>0</v>
      </c>
      <c r="X67" s="11">
        <f t="shared" si="7"/>
        <v>132000</v>
      </c>
      <c r="Y67" s="11">
        <f t="shared" si="8"/>
        <v>82000</v>
      </c>
      <c r="Z67" s="11">
        <f t="shared" si="9"/>
        <v>0</v>
      </c>
      <c r="AA67" s="11">
        <f t="shared" si="40"/>
        <v>260300</v>
      </c>
      <c r="AB67" s="14"/>
      <c r="AC67" s="15"/>
      <c r="AD67" s="15"/>
      <c r="AE67" s="14"/>
      <c r="AF67" s="14"/>
      <c r="AG67" s="14">
        <f>AF67*1.1</f>
        <v>0</v>
      </c>
      <c r="AH67" s="14">
        <f t="shared" si="42"/>
        <v>0</v>
      </c>
      <c r="AI67" s="14">
        <f t="shared" si="21"/>
        <v>0</v>
      </c>
      <c r="AJ67" s="14"/>
      <c r="AK67" s="15">
        <f t="shared" si="22"/>
        <v>0</v>
      </c>
      <c r="AL67" s="15">
        <f t="shared" si="43"/>
        <v>0</v>
      </c>
      <c r="AM67" s="15">
        <f t="shared" si="11"/>
        <v>0</v>
      </c>
      <c r="AN67" s="15">
        <f t="shared" si="12"/>
        <v>0</v>
      </c>
      <c r="AO67" s="14">
        <v>0.1</v>
      </c>
      <c r="AP67" s="3"/>
      <c r="AQ67" s="3" t="s">
        <v>103</v>
      </c>
      <c r="AR67" s="3" t="s">
        <v>104</v>
      </c>
    </row>
    <row r="68" spans="1:44" ht="84" customHeight="1">
      <c r="A68" s="4">
        <v>56.11</v>
      </c>
      <c r="B68" s="3" t="s">
        <v>116</v>
      </c>
      <c r="C68" s="13" t="s">
        <v>32</v>
      </c>
      <c r="D68" s="13" t="s">
        <v>102</v>
      </c>
      <c r="E68" s="11">
        <v>100000</v>
      </c>
      <c r="F68" s="11"/>
      <c r="G68" s="11"/>
      <c r="H68" s="11"/>
      <c r="I68" s="11">
        <f t="shared" si="44"/>
        <v>68000</v>
      </c>
      <c r="J68" s="11">
        <v>2500</v>
      </c>
      <c r="K68" s="11">
        <f t="shared" si="16"/>
        <v>1750</v>
      </c>
      <c r="L68" s="11"/>
      <c r="M68" s="11"/>
      <c r="N68" s="11">
        <v>1400</v>
      </c>
      <c r="O68" s="11">
        <f t="shared" si="13"/>
        <v>979.99999999999989</v>
      </c>
      <c r="P68" s="11">
        <v>0</v>
      </c>
      <c r="Q68" s="11"/>
      <c r="R68" s="11">
        <f t="shared" si="14"/>
        <v>489.99999999999994</v>
      </c>
      <c r="S68" s="11"/>
      <c r="T68" s="11">
        <f t="shared" si="15"/>
        <v>1250</v>
      </c>
      <c r="U68" s="11">
        <f t="shared" si="38"/>
        <v>103900</v>
      </c>
      <c r="V68" s="11">
        <f t="shared" si="6"/>
        <v>70730</v>
      </c>
      <c r="W68" s="11">
        <f t="shared" si="39"/>
        <v>0</v>
      </c>
      <c r="X68" s="11">
        <f t="shared" si="7"/>
        <v>1740</v>
      </c>
      <c r="Y68" s="11">
        <f t="shared" si="8"/>
        <v>1740</v>
      </c>
      <c r="Z68" s="11">
        <f t="shared" si="9"/>
        <v>0</v>
      </c>
      <c r="AA68" s="11">
        <f t="shared" si="40"/>
        <v>72470</v>
      </c>
      <c r="AB68" s="14"/>
      <c r="AC68" s="15"/>
      <c r="AD68" s="15"/>
      <c r="AE68" s="14"/>
      <c r="AF68" s="14"/>
      <c r="AG68" s="14">
        <f>AF68*1.1</f>
        <v>0</v>
      </c>
      <c r="AH68" s="14">
        <f t="shared" si="42"/>
        <v>0</v>
      </c>
      <c r="AI68" s="14">
        <f t="shared" si="21"/>
        <v>0</v>
      </c>
      <c r="AJ68" s="14"/>
      <c r="AK68" s="15">
        <f t="shared" si="22"/>
        <v>0</v>
      </c>
      <c r="AL68" s="15">
        <f t="shared" si="43"/>
        <v>0</v>
      </c>
      <c r="AM68" s="15">
        <f t="shared" si="11"/>
        <v>0</v>
      </c>
      <c r="AN68" s="15">
        <f t="shared" si="12"/>
        <v>0</v>
      </c>
      <c r="AO68" s="14">
        <v>0.1</v>
      </c>
      <c r="AP68" s="3"/>
      <c r="AQ68" s="3" t="s">
        <v>103</v>
      </c>
      <c r="AR68" s="3" t="s">
        <v>104</v>
      </c>
    </row>
    <row r="69" spans="1:44" ht="119.25" customHeight="1">
      <c r="A69" s="4">
        <v>56.12</v>
      </c>
      <c r="B69" s="3" t="s">
        <v>117</v>
      </c>
      <c r="C69" s="13" t="s">
        <v>32</v>
      </c>
      <c r="D69" s="13" t="s">
        <v>111</v>
      </c>
      <c r="E69" s="11">
        <v>15000</v>
      </c>
      <c r="F69" s="11"/>
      <c r="G69" s="11"/>
      <c r="H69" s="11"/>
      <c r="I69" s="11">
        <f t="shared" si="44"/>
        <v>10200</v>
      </c>
      <c r="J69" s="11"/>
      <c r="K69" s="11"/>
      <c r="L69" s="11"/>
      <c r="M69" s="11"/>
      <c r="N69" s="11">
        <v>3400</v>
      </c>
      <c r="O69" s="11">
        <f t="shared" si="13"/>
        <v>2380</v>
      </c>
      <c r="P69" s="11">
        <v>15000</v>
      </c>
      <c r="Q69" s="11">
        <f t="shared" si="5"/>
        <v>10500</v>
      </c>
      <c r="R69" s="11">
        <f t="shared" si="14"/>
        <v>1190</v>
      </c>
      <c r="S69" s="11"/>
      <c r="T69" s="11"/>
      <c r="U69" s="11">
        <f t="shared" si="38"/>
        <v>18400</v>
      </c>
      <c r="V69" s="11">
        <f t="shared" si="6"/>
        <v>12580</v>
      </c>
      <c r="W69" s="11">
        <f t="shared" si="39"/>
        <v>0</v>
      </c>
      <c r="X69" s="11">
        <f t="shared" si="7"/>
        <v>26690</v>
      </c>
      <c r="Y69" s="11">
        <f t="shared" si="8"/>
        <v>11690</v>
      </c>
      <c r="Z69" s="11">
        <f t="shared" si="9"/>
        <v>0</v>
      </c>
      <c r="AA69" s="11">
        <f t="shared" si="40"/>
        <v>24270</v>
      </c>
      <c r="AB69" s="14"/>
      <c r="AC69" s="15"/>
      <c r="AD69" s="15"/>
      <c r="AE69" s="14"/>
      <c r="AF69" s="14"/>
      <c r="AG69" s="14">
        <f>AF69*1.1</f>
        <v>0</v>
      </c>
      <c r="AH69" s="14">
        <f t="shared" si="42"/>
        <v>0</v>
      </c>
      <c r="AI69" s="14">
        <f t="shared" si="21"/>
        <v>0</v>
      </c>
      <c r="AJ69" s="14"/>
      <c r="AK69" s="15">
        <f t="shared" si="22"/>
        <v>0</v>
      </c>
      <c r="AL69" s="15">
        <f t="shared" si="43"/>
        <v>0</v>
      </c>
      <c r="AM69" s="15">
        <f t="shared" si="11"/>
        <v>0</v>
      </c>
      <c r="AN69" s="15">
        <f t="shared" si="12"/>
        <v>0</v>
      </c>
      <c r="AO69" s="14">
        <v>0.1</v>
      </c>
      <c r="AP69" s="3"/>
      <c r="AQ69" s="3" t="s">
        <v>103</v>
      </c>
      <c r="AR69" s="3" t="s">
        <v>104</v>
      </c>
    </row>
    <row r="70" spans="1:44" ht="117" customHeight="1">
      <c r="A70" s="4">
        <v>56.13</v>
      </c>
      <c r="B70" s="3" t="s">
        <v>118</v>
      </c>
      <c r="C70" s="13" t="s">
        <v>32</v>
      </c>
      <c r="D70" s="13" t="s">
        <v>111</v>
      </c>
      <c r="E70" s="11">
        <v>15000</v>
      </c>
      <c r="F70" s="11"/>
      <c r="G70" s="11"/>
      <c r="H70" s="11"/>
      <c r="I70" s="11">
        <f t="shared" si="44"/>
        <v>10200</v>
      </c>
      <c r="J70" s="11"/>
      <c r="K70" s="11"/>
      <c r="L70" s="11">
        <v>4000</v>
      </c>
      <c r="M70" s="11">
        <f t="shared" si="17"/>
        <v>2800</v>
      </c>
      <c r="N70" s="11">
        <v>300</v>
      </c>
      <c r="O70" s="11">
        <f t="shared" si="13"/>
        <v>210</v>
      </c>
      <c r="P70" s="11">
        <v>15000</v>
      </c>
      <c r="Q70" s="11">
        <f t="shared" si="5"/>
        <v>10500</v>
      </c>
      <c r="R70" s="11">
        <f t="shared" si="14"/>
        <v>105</v>
      </c>
      <c r="S70" s="11">
        <f t="shared" si="18"/>
        <v>2000</v>
      </c>
      <c r="T70" s="11"/>
      <c r="U70" s="11">
        <f t="shared" si="38"/>
        <v>19300</v>
      </c>
      <c r="V70" s="11">
        <f t="shared" si="6"/>
        <v>13210</v>
      </c>
      <c r="W70" s="11">
        <f t="shared" si="39"/>
        <v>0</v>
      </c>
      <c r="X70" s="11">
        <f t="shared" si="7"/>
        <v>27605</v>
      </c>
      <c r="Y70" s="11">
        <f t="shared" si="8"/>
        <v>12605</v>
      </c>
      <c r="Z70" s="11">
        <f t="shared" si="9"/>
        <v>0</v>
      </c>
      <c r="AA70" s="11">
        <f t="shared" si="40"/>
        <v>25815</v>
      </c>
      <c r="AB70" s="14"/>
      <c r="AC70" s="15"/>
      <c r="AD70" s="15"/>
      <c r="AE70" s="14"/>
      <c r="AF70" s="14"/>
      <c r="AG70" s="14">
        <f>AF70*1.1</f>
        <v>0</v>
      </c>
      <c r="AH70" s="14">
        <f t="shared" si="42"/>
        <v>0</v>
      </c>
      <c r="AI70" s="14">
        <f t="shared" si="21"/>
        <v>0</v>
      </c>
      <c r="AJ70" s="14"/>
      <c r="AK70" s="15">
        <f t="shared" si="22"/>
        <v>0</v>
      </c>
      <c r="AL70" s="15">
        <f t="shared" si="43"/>
        <v>0</v>
      </c>
      <c r="AM70" s="15">
        <f t="shared" si="11"/>
        <v>0</v>
      </c>
      <c r="AN70" s="15">
        <f t="shared" si="12"/>
        <v>0</v>
      </c>
      <c r="AO70" s="14">
        <v>0.1</v>
      </c>
      <c r="AP70" s="3"/>
      <c r="AQ70" s="3" t="s">
        <v>103</v>
      </c>
      <c r="AR70" s="3" t="s">
        <v>104</v>
      </c>
    </row>
    <row r="71" spans="1:44" ht="96" customHeight="1">
      <c r="A71" s="4">
        <v>56.14</v>
      </c>
      <c r="B71" s="3" t="s">
        <v>119</v>
      </c>
      <c r="C71" s="13" t="s">
        <v>32</v>
      </c>
      <c r="D71" s="13" t="s">
        <v>111</v>
      </c>
      <c r="E71" s="11">
        <v>50</v>
      </c>
      <c r="F71" s="11"/>
      <c r="G71" s="11"/>
      <c r="H71" s="11"/>
      <c r="I71" s="11">
        <f t="shared" si="44"/>
        <v>34</v>
      </c>
      <c r="J71" s="11">
        <v>30</v>
      </c>
      <c r="K71" s="11">
        <f t="shared" si="16"/>
        <v>21</v>
      </c>
      <c r="L71" s="11"/>
      <c r="M71" s="11"/>
      <c r="N71" s="11">
        <v>1000</v>
      </c>
      <c r="O71" s="11">
        <f t="shared" ref="O71:O82" si="45">N71*0.7</f>
        <v>700</v>
      </c>
      <c r="P71" s="11">
        <v>50</v>
      </c>
      <c r="Q71" s="11">
        <f t="shared" ref="Q71:Q91" si="46">P71*0.7</f>
        <v>35</v>
      </c>
      <c r="R71" s="11">
        <f t="shared" ref="R71:R82" si="47">O71*0.5</f>
        <v>350</v>
      </c>
      <c r="S71" s="11"/>
      <c r="T71" s="11">
        <f t="shared" ref="T71:T82" si="48">J71*0.5</f>
        <v>15</v>
      </c>
      <c r="U71" s="11">
        <f t="shared" si="38"/>
        <v>1080</v>
      </c>
      <c r="V71" s="11">
        <f t="shared" ref="V71:V93" si="49">I71+K71+M71+O71</f>
        <v>755</v>
      </c>
      <c r="W71" s="11">
        <f t="shared" si="39"/>
        <v>0</v>
      </c>
      <c r="X71" s="11">
        <f t="shared" ref="X71:X93" si="50">SUM(P71:T71)</f>
        <v>450</v>
      </c>
      <c r="Y71" s="11">
        <f t="shared" ref="Y71:Y91" si="51">Q71+R71+S71+T71</f>
        <v>400</v>
      </c>
      <c r="Z71" s="11">
        <f t="shared" ref="Z71:Z91" si="52">Y71*AF71</f>
        <v>0</v>
      </c>
      <c r="AA71" s="11">
        <f t="shared" si="40"/>
        <v>1155</v>
      </c>
      <c r="AB71" s="14"/>
      <c r="AC71" s="15"/>
      <c r="AD71" s="15"/>
      <c r="AE71" s="14"/>
      <c r="AF71" s="14"/>
      <c r="AG71" s="14">
        <f t="shared" ref="AG71:AG77" si="53">AF71*1.2</f>
        <v>0</v>
      </c>
      <c r="AH71" s="14">
        <f t="shared" si="42"/>
        <v>0</v>
      </c>
      <c r="AI71" s="14">
        <f t="shared" ref="AI71:AI91" si="54">X71*AF71</f>
        <v>0</v>
      </c>
      <c r="AJ71" s="14"/>
      <c r="AK71" s="15">
        <f t="shared" ref="AK71:AK93" si="55">SUM(AF71*AA71)</f>
        <v>0</v>
      </c>
      <c r="AL71" s="15">
        <f t="shared" si="43"/>
        <v>0</v>
      </c>
      <c r="AM71" s="15">
        <f t="shared" ref="AM71:AM91" si="56">Y71*AG71</f>
        <v>0</v>
      </c>
      <c r="AN71" s="15">
        <f t="shared" ref="AN71:AN93" si="57">AA71*AG71</f>
        <v>0</v>
      </c>
      <c r="AO71" s="14">
        <v>0.2</v>
      </c>
      <c r="AP71" s="3"/>
      <c r="AQ71" s="3" t="s">
        <v>103</v>
      </c>
      <c r="AR71" s="3" t="s">
        <v>120</v>
      </c>
    </row>
    <row r="72" spans="1:44" ht="94.5" customHeight="1">
      <c r="A72" s="4">
        <v>56.15</v>
      </c>
      <c r="B72" s="3" t="s">
        <v>121</v>
      </c>
      <c r="C72" s="13" t="s">
        <v>32</v>
      </c>
      <c r="D72" s="13" t="s">
        <v>102</v>
      </c>
      <c r="E72" s="11">
        <v>500</v>
      </c>
      <c r="F72" s="11"/>
      <c r="G72" s="11"/>
      <c r="H72" s="11"/>
      <c r="I72" s="11">
        <f t="shared" si="44"/>
        <v>340</v>
      </c>
      <c r="J72" s="11"/>
      <c r="K72" s="11"/>
      <c r="L72" s="11"/>
      <c r="M72" s="11"/>
      <c r="N72" s="11">
        <v>100</v>
      </c>
      <c r="O72" s="11">
        <f t="shared" si="45"/>
        <v>70</v>
      </c>
      <c r="P72" s="11">
        <v>500</v>
      </c>
      <c r="Q72" s="11">
        <f t="shared" si="46"/>
        <v>350</v>
      </c>
      <c r="R72" s="11">
        <f t="shared" si="47"/>
        <v>35</v>
      </c>
      <c r="S72" s="11"/>
      <c r="T72" s="11"/>
      <c r="U72" s="11">
        <f t="shared" si="38"/>
        <v>600</v>
      </c>
      <c r="V72" s="11">
        <f t="shared" si="49"/>
        <v>410</v>
      </c>
      <c r="W72" s="11">
        <f t="shared" si="39"/>
        <v>0</v>
      </c>
      <c r="X72" s="11">
        <f t="shared" si="50"/>
        <v>885</v>
      </c>
      <c r="Y72" s="11">
        <f t="shared" si="51"/>
        <v>385</v>
      </c>
      <c r="Z72" s="11">
        <f t="shared" si="52"/>
        <v>0</v>
      </c>
      <c r="AA72" s="11">
        <f t="shared" si="40"/>
        <v>795</v>
      </c>
      <c r="AB72" s="14"/>
      <c r="AC72" s="15"/>
      <c r="AD72" s="15"/>
      <c r="AE72" s="14"/>
      <c r="AF72" s="14"/>
      <c r="AG72" s="14">
        <f t="shared" si="53"/>
        <v>0</v>
      </c>
      <c r="AH72" s="14">
        <f t="shared" si="42"/>
        <v>0</v>
      </c>
      <c r="AI72" s="14">
        <f t="shared" si="54"/>
        <v>0</v>
      </c>
      <c r="AJ72" s="14"/>
      <c r="AK72" s="15">
        <f t="shared" si="55"/>
        <v>0</v>
      </c>
      <c r="AL72" s="15">
        <f t="shared" si="43"/>
        <v>0</v>
      </c>
      <c r="AM72" s="15">
        <f t="shared" si="56"/>
        <v>0</v>
      </c>
      <c r="AN72" s="15">
        <f t="shared" si="57"/>
        <v>0</v>
      </c>
      <c r="AO72" s="14">
        <v>0.2</v>
      </c>
      <c r="AP72" s="3"/>
      <c r="AQ72" s="3" t="s">
        <v>103</v>
      </c>
      <c r="AR72" s="3" t="s">
        <v>104</v>
      </c>
    </row>
    <row r="73" spans="1:44" ht="78" customHeight="1">
      <c r="A73" s="4">
        <v>56.16</v>
      </c>
      <c r="B73" s="17" t="s">
        <v>122</v>
      </c>
      <c r="C73" s="13" t="s">
        <v>32</v>
      </c>
      <c r="D73" s="13" t="s">
        <v>102</v>
      </c>
      <c r="E73" s="11">
        <v>50</v>
      </c>
      <c r="F73" s="11"/>
      <c r="G73" s="11"/>
      <c r="H73" s="11"/>
      <c r="I73" s="11">
        <f t="shared" si="44"/>
        <v>34</v>
      </c>
      <c r="J73" s="11">
        <v>20</v>
      </c>
      <c r="K73" s="11">
        <f t="shared" ref="K73:K82" si="58">J73*0.7</f>
        <v>14</v>
      </c>
      <c r="L73" s="11"/>
      <c r="M73" s="11"/>
      <c r="N73" s="11">
        <v>100</v>
      </c>
      <c r="O73" s="11">
        <f t="shared" si="45"/>
        <v>70</v>
      </c>
      <c r="P73" s="11">
        <v>50</v>
      </c>
      <c r="Q73" s="11">
        <f t="shared" si="46"/>
        <v>35</v>
      </c>
      <c r="R73" s="11">
        <f t="shared" si="47"/>
        <v>35</v>
      </c>
      <c r="S73" s="11"/>
      <c r="T73" s="11">
        <f t="shared" si="48"/>
        <v>10</v>
      </c>
      <c r="U73" s="11">
        <f t="shared" si="38"/>
        <v>170</v>
      </c>
      <c r="V73" s="11">
        <f t="shared" si="49"/>
        <v>118</v>
      </c>
      <c r="W73" s="11">
        <f t="shared" si="39"/>
        <v>0</v>
      </c>
      <c r="X73" s="11">
        <f t="shared" si="50"/>
        <v>130</v>
      </c>
      <c r="Y73" s="11">
        <f t="shared" si="51"/>
        <v>80</v>
      </c>
      <c r="Z73" s="11">
        <f t="shared" si="52"/>
        <v>0</v>
      </c>
      <c r="AA73" s="11">
        <f t="shared" si="40"/>
        <v>198</v>
      </c>
      <c r="AB73" s="14"/>
      <c r="AC73" s="15"/>
      <c r="AD73" s="15"/>
      <c r="AE73" s="14"/>
      <c r="AF73" s="14"/>
      <c r="AG73" s="14">
        <f t="shared" si="53"/>
        <v>0</v>
      </c>
      <c r="AH73" s="14">
        <f t="shared" si="42"/>
        <v>0</v>
      </c>
      <c r="AI73" s="14">
        <f t="shared" si="54"/>
        <v>0</v>
      </c>
      <c r="AJ73" s="14"/>
      <c r="AK73" s="15">
        <f t="shared" si="55"/>
        <v>0</v>
      </c>
      <c r="AL73" s="15">
        <f t="shared" si="43"/>
        <v>0</v>
      </c>
      <c r="AM73" s="15">
        <f t="shared" si="56"/>
        <v>0</v>
      </c>
      <c r="AN73" s="15">
        <f t="shared" si="57"/>
        <v>0</v>
      </c>
      <c r="AO73" s="14">
        <v>0.2</v>
      </c>
      <c r="AP73" s="3"/>
      <c r="AQ73" s="3" t="s">
        <v>103</v>
      </c>
      <c r="AR73" s="3" t="s">
        <v>104</v>
      </c>
    </row>
    <row r="74" spans="1:44" ht="82.5" customHeight="1">
      <c r="A74" s="4">
        <v>56.17</v>
      </c>
      <c r="B74" s="3" t="s">
        <v>123</v>
      </c>
      <c r="C74" s="13" t="s">
        <v>32</v>
      </c>
      <c r="D74" s="13" t="s">
        <v>102</v>
      </c>
      <c r="E74" s="11">
        <v>0</v>
      </c>
      <c r="F74" s="11"/>
      <c r="G74" s="11"/>
      <c r="H74" s="11"/>
      <c r="I74" s="11"/>
      <c r="J74" s="11"/>
      <c r="K74" s="11"/>
      <c r="L74" s="11"/>
      <c r="M74" s="11"/>
      <c r="N74" s="11">
        <v>20</v>
      </c>
      <c r="O74" s="11">
        <f t="shared" si="45"/>
        <v>14</v>
      </c>
      <c r="P74" s="11">
        <v>500</v>
      </c>
      <c r="Q74" s="11">
        <f t="shared" si="46"/>
        <v>350</v>
      </c>
      <c r="R74" s="11">
        <f t="shared" si="47"/>
        <v>7</v>
      </c>
      <c r="S74" s="11"/>
      <c r="T74" s="11"/>
      <c r="U74" s="11">
        <f t="shared" si="38"/>
        <v>20</v>
      </c>
      <c r="V74" s="11">
        <f t="shared" si="49"/>
        <v>14</v>
      </c>
      <c r="W74" s="11">
        <f t="shared" si="39"/>
        <v>0</v>
      </c>
      <c r="X74" s="11">
        <f t="shared" si="50"/>
        <v>857</v>
      </c>
      <c r="Y74" s="11">
        <f t="shared" si="51"/>
        <v>357</v>
      </c>
      <c r="Z74" s="11">
        <f t="shared" si="52"/>
        <v>0</v>
      </c>
      <c r="AA74" s="11">
        <f t="shared" si="40"/>
        <v>371</v>
      </c>
      <c r="AB74" s="14"/>
      <c r="AC74" s="15"/>
      <c r="AD74" s="15"/>
      <c r="AE74" s="14"/>
      <c r="AF74" s="14"/>
      <c r="AG74" s="14">
        <f t="shared" si="53"/>
        <v>0</v>
      </c>
      <c r="AH74" s="14">
        <f t="shared" si="42"/>
        <v>0</v>
      </c>
      <c r="AI74" s="14">
        <f t="shared" si="54"/>
        <v>0</v>
      </c>
      <c r="AJ74" s="14"/>
      <c r="AK74" s="15">
        <f t="shared" si="55"/>
        <v>0</v>
      </c>
      <c r="AL74" s="15">
        <f t="shared" si="43"/>
        <v>0</v>
      </c>
      <c r="AM74" s="15">
        <f t="shared" si="56"/>
        <v>0</v>
      </c>
      <c r="AN74" s="15">
        <f t="shared" si="57"/>
        <v>0</v>
      </c>
      <c r="AO74" s="14">
        <v>0.2</v>
      </c>
      <c r="AP74" s="3"/>
      <c r="AQ74" s="3" t="s">
        <v>103</v>
      </c>
      <c r="AR74" s="3" t="s">
        <v>104</v>
      </c>
    </row>
    <row r="75" spans="1:44" ht="93.75" customHeight="1">
      <c r="A75" s="4">
        <v>56.18</v>
      </c>
      <c r="B75" s="3" t="s">
        <v>124</v>
      </c>
      <c r="C75" s="13" t="s">
        <v>32</v>
      </c>
      <c r="D75" s="13" t="s">
        <v>102</v>
      </c>
      <c r="E75" s="11">
        <v>0</v>
      </c>
      <c r="F75" s="11"/>
      <c r="G75" s="11"/>
      <c r="H75" s="11"/>
      <c r="I75" s="11"/>
      <c r="J75" s="11"/>
      <c r="K75" s="11"/>
      <c r="L75" s="11"/>
      <c r="M75" s="11"/>
      <c r="N75" s="11">
        <v>53</v>
      </c>
      <c r="O75" s="11">
        <f t="shared" si="45"/>
        <v>37.099999999999994</v>
      </c>
      <c r="P75" s="11">
        <v>500</v>
      </c>
      <c r="Q75" s="11">
        <f t="shared" si="46"/>
        <v>350</v>
      </c>
      <c r="R75" s="11">
        <f t="shared" si="47"/>
        <v>18.549999999999997</v>
      </c>
      <c r="S75" s="11"/>
      <c r="T75" s="11"/>
      <c r="U75" s="11">
        <f t="shared" si="38"/>
        <v>53</v>
      </c>
      <c r="V75" s="11">
        <f t="shared" si="49"/>
        <v>37.099999999999994</v>
      </c>
      <c r="W75" s="11">
        <f t="shared" si="39"/>
        <v>0</v>
      </c>
      <c r="X75" s="11">
        <f t="shared" si="50"/>
        <v>868.55</v>
      </c>
      <c r="Y75" s="11">
        <f t="shared" si="51"/>
        <v>368.55</v>
      </c>
      <c r="Z75" s="11">
        <f t="shared" si="52"/>
        <v>0</v>
      </c>
      <c r="AA75" s="11">
        <f t="shared" si="40"/>
        <v>405.65</v>
      </c>
      <c r="AB75" s="14"/>
      <c r="AC75" s="15"/>
      <c r="AD75" s="15"/>
      <c r="AE75" s="14"/>
      <c r="AF75" s="14"/>
      <c r="AG75" s="14">
        <f t="shared" si="53"/>
        <v>0</v>
      </c>
      <c r="AH75" s="14">
        <f t="shared" si="42"/>
        <v>0</v>
      </c>
      <c r="AI75" s="14">
        <f t="shared" si="54"/>
        <v>0</v>
      </c>
      <c r="AJ75" s="14"/>
      <c r="AK75" s="15">
        <f t="shared" si="55"/>
        <v>0</v>
      </c>
      <c r="AL75" s="15">
        <f t="shared" si="43"/>
        <v>0</v>
      </c>
      <c r="AM75" s="15">
        <f t="shared" si="56"/>
        <v>0</v>
      </c>
      <c r="AN75" s="15">
        <f t="shared" si="57"/>
        <v>0</v>
      </c>
      <c r="AO75" s="14">
        <v>0.2</v>
      </c>
      <c r="AP75" s="3"/>
      <c r="AQ75" s="3" t="s">
        <v>103</v>
      </c>
      <c r="AR75" s="3" t="s">
        <v>104</v>
      </c>
    </row>
    <row r="76" spans="1:44" ht="103.5" customHeight="1">
      <c r="A76" s="4">
        <v>56.19</v>
      </c>
      <c r="B76" s="3" t="s">
        <v>125</v>
      </c>
      <c r="C76" s="13" t="s">
        <v>32</v>
      </c>
      <c r="D76" s="13" t="s">
        <v>33</v>
      </c>
      <c r="E76" s="11">
        <v>2000</v>
      </c>
      <c r="F76" s="11"/>
      <c r="G76" s="11"/>
      <c r="H76" s="11"/>
      <c r="I76" s="11">
        <f>E76*0.68</f>
        <v>1360</v>
      </c>
      <c r="J76" s="11"/>
      <c r="K76" s="11"/>
      <c r="L76" s="11"/>
      <c r="M76" s="11"/>
      <c r="N76" s="11">
        <v>400</v>
      </c>
      <c r="O76" s="11">
        <f t="shared" si="45"/>
        <v>280</v>
      </c>
      <c r="P76" s="11">
        <v>2000</v>
      </c>
      <c r="Q76" s="11">
        <f t="shared" si="46"/>
        <v>1400</v>
      </c>
      <c r="R76" s="11">
        <f t="shared" si="47"/>
        <v>140</v>
      </c>
      <c r="S76" s="11"/>
      <c r="T76" s="11"/>
      <c r="U76" s="11">
        <f t="shared" si="38"/>
        <v>2400</v>
      </c>
      <c r="V76" s="11">
        <f t="shared" si="49"/>
        <v>1640</v>
      </c>
      <c r="W76" s="11">
        <f t="shared" si="39"/>
        <v>0</v>
      </c>
      <c r="X76" s="11">
        <f t="shared" si="50"/>
        <v>3540</v>
      </c>
      <c r="Y76" s="11">
        <f t="shared" si="51"/>
        <v>1540</v>
      </c>
      <c r="Z76" s="11">
        <f t="shared" si="52"/>
        <v>0</v>
      </c>
      <c r="AA76" s="11">
        <f t="shared" si="40"/>
        <v>3180</v>
      </c>
      <c r="AB76" s="14"/>
      <c r="AC76" s="15"/>
      <c r="AD76" s="15"/>
      <c r="AE76" s="14"/>
      <c r="AF76" s="14"/>
      <c r="AG76" s="14">
        <f t="shared" si="53"/>
        <v>0</v>
      </c>
      <c r="AH76" s="14">
        <f t="shared" si="42"/>
        <v>0</v>
      </c>
      <c r="AI76" s="14">
        <f t="shared" si="54"/>
        <v>0</v>
      </c>
      <c r="AJ76" s="14"/>
      <c r="AK76" s="15">
        <f t="shared" si="55"/>
        <v>0</v>
      </c>
      <c r="AL76" s="15">
        <f t="shared" si="43"/>
        <v>0</v>
      </c>
      <c r="AM76" s="15">
        <f t="shared" si="56"/>
        <v>0</v>
      </c>
      <c r="AN76" s="15">
        <f>AA76*AG76</f>
        <v>0</v>
      </c>
      <c r="AO76" s="14">
        <v>0.2</v>
      </c>
      <c r="AP76" s="3"/>
      <c r="AQ76" s="3" t="s">
        <v>103</v>
      </c>
      <c r="AR76" s="3" t="s">
        <v>104</v>
      </c>
    </row>
    <row r="77" spans="1:44" ht="63" customHeight="1">
      <c r="A77" s="4">
        <v>57</v>
      </c>
      <c r="B77" s="17" t="s">
        <v>126</v>
      </c>
      <c r="C77" s="13" t="s">
        <v>32</v>
      </c>
      <c r="D77" s="13"/>
      <c r="E77" s="11"/>
      <c r="F77" s="11"/>
      <c r="G77" s="11"/>
      <c r="H77" s="11"/>
      <c r="I77" s="11"/>
      <c r="J77" s="11">
        <v>46000</v>
      </c>
      <c r="K77" s="11">
        <f t="shared" si="58"/>
        <v>32199.999999999996</v>
      </c>
      <c r="L77" s="11">
        <v>4000</v>
      </c>
      <c r="M77" s="11">
        <f t="shared" ref="M77:M82" si="59">L77*0.7</f>
        <v>2800</v>
      </c>
      <c r="N77" s="11">
        <v>40000</v>
      </c>
      <c r="O77" s="11">
        <f t="shared" si="45"/>
        <v>28000</v>
      </c>
      <c r="P77" s="11"/>
      <c r="Q77" s="11"/>
      <c r="R77" s="11">
        <f t="shared" si="47"/>
        <v>14000</v>
      </c>
      <c r="S77" s="11">
        <f t="shared" ref="S77:S82" si="60">L77*0.5</f>
        <v>2000</v>
      </c>
      <c r="T77" s="11">
        <f t="shared" si="48"/>
        <v>23000</v>
      </c>
      <c r="U77" s="11">
        <f t="shared" si="38"/>
        <v>90000</v>
      </c>
      <c r="V77" s="11">
        <f t="shared" si="49"/>
        <v>63000</v>
      </c>
      <c r="W77" s="11">
        <f t="shared" si="39"/>
        <v>0</v>
      </c>
      <c r="X77" s="11"/>
      <c r="Y77" s="11">
        <f t="shared" si="51"/>
        <v>39000</v>
      </c>
      <c r="Z77" s="11">
        <f t="shared" si="52"/>
        <v>0</v>
      </c>
      <c r="AA77" s="11">
        <f t="shared" si="40"/>
        <v>102000</v>
      </c>
      <c r="AB77" s="14"/>
      <c r="AC77" s="15"/>
      <c r="AD77" s="15"/>
      <c r="AE77" s="14"/>
      <c r="AF77" s="14"/>
      <c r="AG77" s="14">
        <f t="shared" si="53"/>
        <v>0</v>
      </c>
      <c r="AH77" s="14">
        <f t="shared" si="42"/>
        <v>0</v>
      </c>
      <c r="AI77" s="14"/>
      <c r="AJ77" s="14"/>
      <c r="AK77" s="15">
        <f t="shared" si="55"/>
        <v>0</v>
      </c>
      <c r="AL77" s="15">
        <f t="shared" si="43"/>
        <v>0</v>
      </c>
      <c r="AM77" s="15">
        <f t="shared" si="56"/>
        <v>0</v>
      </c>
      <c r="AN77" s="15">
        <f>AA77*AG77</f>
        <v>0</v>
      </c>
      <c r="AO77" s="14"/>
      <c r="AP77" s="3"/>
      <c r="AQ77" s="3" t="s">
        <v>103</v>
      </c>
      <c r="AR77" s="3" t="s">
        <v>104</v>
      </c>
    </row>
    <row r="78" spans="1:44" ht="50.1" customHeight="1">
      <c r="A78" s="4">
        <v>58</v>
      </c>
      <c r="B78" s="3" t="s">
        <v>127</v>
      </c>
      <c r="C78" s="3"/>
      <c r="D78" s="3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4"/>
      <c r="AC78" s="15"/>
      <c r="AD78" s="15"/>
      <c r="AE78" s="14"/>
      <c r="AF78" s="14"/>
      <c r="AG78" s="14"/>
      <c r="AH78" s="14"/>
      <c r="AI78" s="14"/>
      <c r="AJ78" s="14"/>
      <c r="AK78" s="15"/>
      <c r="AL78" s="15"/>
      <c r="AM78" s="15"/>
      <c r="AN78" s="15"/>
      <c r="AO78" s="14"/>
      <c r="AP78" s="3"/>
      <c r="AQ78" s="3"/>
      <c r="AR78" s="3"/>
    </row>
    <row r="79" spans="1:44" ht="64.5" customHeight="1">
      <c r="A79" s="4">
        <v>58.1</v>
      </c>
      <c r="B79" s="3" t="s">
        <v>128</v>
      </c>
      <c r="C79" s="13" t="s">
        <v>32</v>
      </c>
      <c r="D79" s="13" t="s">
        <v>102</v>
      </c>
      <c r="E79" s="11">
        <v>30000</v>
      </c>
      <c r="F79" s="11"/>
      <c r="G79" s="11"/>
      <c r="H79" s="11"/>
      <c r="I79" s="11">
        <f>E79*0.68</f>
        <v>20400</v>
      </c>
      <c r="J79" s="11"/>
      <c r="K79" s="11"/>
      <c r="L79" s="11"/>
      <c r="M79" s="11"/>
      <c r="N79" s="11"/>
      <c r="O79" s="11"/>
      <c r="P79" s="11">
        <v>30000</v>
      </c>
      <c r="Q79" s="11">
        <f t="shared" si="46"/>
        <v>21000</v>
      </c>
      <c r="R79" s="11"/>
      <c r="S79" s="11"/>
      <c r="T79" s="11"/>
      <c r="U79" s="11">
        <f t="shared" ref="U79:U93" si="61">E79+J79+L79+N79</f>
        <v>30000</v>
      </c>
      <c r="V79" s="11">
        <f t="shared" si="49"/>
        <v>20400</v>
      </c>
      <c r="W79" s="11">
        <f t="shared" ref="W79:W93" si="62">AF79*V79</f>
        <v>0</v>
      </c>
      <c r="X79" s="11">
        <f t="shared" si="50"/>
        <v>51000</v>
      </c>
      <c r="Y79" s="11">
        <f t="shared" si="51"/>
        <v>21000</v>
      </c>
      <c r="Z79" s="11">
        <f t="shared" si="52"/>
        <v>0</v>
      </c>
      <c r="AA79" s="11">
        <f t="shared" ref="AA79:AA93" si="63">V79+Y79</f>
        <v>41400</v>
      </c>
      <c r="AB79" s="14"/>
      <c r="AC79" s="15"/>
      <c r="AD79" s="15"/>
      <c r="AE79" s="14"/>
      <c r="AF79" s="14"/>
      <c r="AG79" s="14">
        <f t="shared" ref="AG79:AG85" si="64">AF79*1.2</f>
        <v>0</v>
      </c>
      <c r="AH79" s="14">
        <f t="shared" ref="AH79:AH93" si="65">U79*AF79</f>
        <v>0</v>
      </c>
      <c r="AI79" s="14">
        <f t="shared" si="54"/>
        <v>0</v>
      </c>
      <c r="AJ79" s="14"/>
      <c r="AK79" s="15">
        <f t="shared" si="55"/>
        <v>0</v>
      </c>
      <c r="AL79" s="15">
        <f t="shared" ref="AL79:AL93" si="66">V79*AG79</f>
        <v>0</v>
      </c>
      <c r="AM79" s="15">
        <f t="shared" si="56"/>
        <v>0</v>
      </c>
      <c r="AN79" s="15">
        <f t="shared" si="57"/>
        <v>0</v>
      </c>
      <c r="AO79" s="14">
        <v>0.2</v>
      </c>
      <c r="AP79" s="3"/>
      <c r="AQ79" s="3" t="s">
        <v>34</v>
      </c>
      <c r="AR79" s="3" t="s">
        <v>104</v>
      </c>
    </row>
    <row r="80" spans="1:44" ht="70.5" customHeight="1">
      <c r="A80" s="4">
        <v>58.2</v>
      </c>
      <c r="B80" s="3" t="s">
        <v>129</v>
      </c>
      <c r="C80" s="13" t="s">
        <v>32</v>
      </c>
      <c r="D80" s="13" t="s">
        <v>111</v>
      </c>
      <c r="E80" s="11">
        <v>25</v>
      </c>
      <c r="F80" s="11"/>
      <c r="G80" s="11"/>
      <c r="H80" s="11"/>
      <c r="I80" s="11">
        <f>E80*0.68</f>
        <v>17</v>
      </c>
      <c r="J80" s="11"/>
      <c r="K80" s="11"/>
      <c r="L80" s="11"/>
      <c r="M80" s="11"/>
      <c r="N80" s="11"/>
      <c r="O80" s="11"/>
      <c r="P80" s="11">
        <v>25</v>
      </c>
      <c r="Q80" s="11">
        <f t="shared" si="46"/>
        <v>17.5</v>
      </c>
      <c r="R80" s="11"/>
      <c r="S80" s="11"/>
      <c r="T80" s="11"/>
      <c r="U80" s="11">
        <f t="shared" si="61"/>
        <v>25</v>
      </c>
      <c r="V80" s="11">
        <f t="shared" si="49"/>
        <v>17</v>
      </c>
      <c r="W80" s="11">
        <f t="shared" si="62"/>
        <v>0</v>
      </c>
      <c r="X80" s="11">
        <f t="shared" si="50"/>
        <v>42.5</v>
      </c>
      <c r="Y80" s="11">
        <f t="shared" si="51"/>
        <v>17.5</v>
      </c>
      <c r="Z80" s="11">
        <f t="shared" si="52"/>
        <v>0</v>
      </c>
      <c r="AA80" s="11">
        <f t="shared" si="63"/>
        <v>34.5</v>
      </c>
      <c r="AB80" s="14">
        <v>120</v>
      </c>
      <c r="AC80" s="15"/>
      <c r="AD80" s="15"/>
      <c r="AE80" s="14"/>
      <c r="AF80" s="14"/>
      <c r="AG80" s="14">
        <f t="shared" si="64"/>
        <v>0</v>
      </c>
      <c r="AH80" s="14">
        <f t="shared" si="65"/>
        <v>0</v>
      </c>
      <c r="AI80" s="14">
        <f t="shared" si="54"/>
        <v>0</v>
      </c>
      <c r="AJ80" s="14"/>
      <c r="AK80" s="15">
        <f t="shared" si="55"/>
        <v>0</v>
      </c>
      <c r="AL80" s="15">
        <f t="shared" si="66"/>
        <v>0</v>
      </c>
      <c r="AM80" s="15">
        <f t="shared" si="56"/>
        <v>0</v>
      </c>
      <c r="AN80" s="15">
        <f t="shared" si="57"/>
        <v>0</v>
      </c>
      <c r="AO80" s="14">
        <v>0.2</v>
      </c>
      <c r="AP80" s="3"/>
      <c r="AQ80" s="3" t="s">
        <v>34</v>
      </c>
      <c r="AR80" s="3" t="s">
        <v>104</v>
      </c>
    </row>
    <row r="81" spans="1:44" ht="65.25" customHeight="1">
      <c r="A81" s="4">
        <v>59</v>
      </c>
      <c r="B81" s="3" t="s">
        <v>130</v>
      </c>
      <c r="C81" s="13" t="s">
        <v>32</v>
      </c>
      <c r="D81" s="13" t="s">
        <v>102</v>
      </c>
      <c r="E81" s="11">
        <v>3000</v>
      </c>
      <c r="F81" s="11"/>
      <c r="G81" s="11"/>
      <c r="H81" s="11"/>
      <c r="I81" s="11">
        <f>E81*0.68</f>
        <v>2040.0000000000002</v>
      </c>
      <c r="J81" s="11">
        <v>50</v>
      </c>
      <c r="K81" s="11">
        <f t="shared" si="58"/>
        <v>35</v>
      </c>
      <c r="L81" s="11">
        <v>20</v>
      </c>
      <c r="M81" s="11">
        <f t="shared" si="59"/>
        <v>14</v>
      </c>
      <c r="N81" s="11">
        <v>300</v>
      </c>
      <c r="O81" s="11">
        <f t="shared" si="45"/>
        <v>210</v>
      </c>
      <c r="P81" s="11">
        <v>0</v>
      </c>
      <c r="Q81" s="11"/>
      <c r="R81" s="11">
        <f t="shared" si="47"/>
        <v>105</v>
      </c>
      <c r="S81" s="11">
        <f t="shared" si="60"/>
        <v>10</v>
      </c>
      <c r="T81" s="11">
        <f t="shared" si="48"/>
        <v>25</v>
      </c>
      <c r="U81" s="11">
        <f t="shared" si="61"/>
        <v>3370</v>
      </c>
      <c r="V81" s="11">
        <f t="shared" si="49"/>
        <v>2299</v>
      </c>
      <c r="W81" s="11">
        <f t="shared" si="62"/>
        <v>0</v>
      </c>
      <c r="X81" s="11">
        <f t="shared" si="50"/>
        <v>140</v>
      </c>
      <c r="Y81" s="11">
        <f t="shared" si="51"/>
        <v>140</v>
      </c>
      <c r="Z81" s="11">
        <f t="shared" si="52"/>
        <v>0</v>
      </c>
      <c r="AA81" s="11">
        <f t="shared" si="63"/>
        <v>2439</v>
      </c>
      <c r="AB81" s="14">
        <v>2371.41</v>
      </c>
      <c r="AC81" s="15"/>
      <c r="AD81" s="15"/>
      <c r="AE81" s="14"/>
      <c r="AF81" s="14"/>
      <c r="AG81" s="14">
        <f t="shared" si="64"/>
        <v>0</v>
      </c>
      <c r="AH81" s="14">
        <f t="shared" si="65"/>
        <v>0</v>
      </c>
      <c r="AI81" s="14">
        <f t="shared" si="54"/>
        <v>0</v>
      </c>
      <c r="AJ81" s="14"/>
      <c r="AK81" s="15">
        <f t="shared" si="55"/>
        <v>0</v>
      </c>
      <c r="AL81" s="15">
        <f t="shared" si="66"/>
        <v>0</v>
      </c>
      <c r="AM81" s="15">
        <f t="shared" si="56"/>
        <v>0</v>
      </c>
      <c r="AN81" s="15">
        <f t="shared" si="57"/>
        <v>0</v>
      </c>
      <c r="AO81" s="14">
        <v>0.2</v>
      </c>
      <c r="AP81" s="3"/>
      <c r="AQ81" s="3" t="s">
        <v>34</v>
      </c>
      <c r="AR81" s="3" t="s">
        <v>120</v>
      </c>
    </row>
    <row r="82" spans="1:44" ht="50.1" customHeight="1">
      <c r="A82" s="4">
        <v>60</v>
      </c>
      <c r="B82" s="3" t="s">
        <v>131</v>
      </c>
      <c r="C82" s="13" t="s">
        <v>32</v>
      </c>
      <c r="D82" s="13"/>
      <c r="E82" s="11"/>
      <c r="F82" s="11"/>
      <c r="G82" s="11"/>
      <c r="H82" s="11"/>
      <c r="I82" s="11"/>
      <c r="J82" s="11">
        <v>1000</v>
      </c>
      <c r="K82" s="11">
        <f t="shared" si="58"/>
        <v>700</v>
      </c>
      <c r="L82" s="11">
        <v>100</v>
      </c>
      <c r="M82" s="11">
        <f t="shared" si="59"/>
        <v>70</v>
      </c>
      <c r="N82" s="11">
        <v>2000</v>
      </c>
      <c r="O82" s="11">
        <f t="shared" si="45"/>
        <v>1400</v>
      </c>
      <c r="P82" s="11"/>
      <c r="Q82" s="11"/>
      <c r="R82" s="11">
        <f t="shared" si="47"/>
        <v>700</v>
      </c>
      <c r="S82" s="11">
        <f t="shared" si="60"/>
        <v>50</v>
      </c>
      <c r="T82" s="11">
        <f t="shared" si="48"/>
        <v>500</v>
      </c>
      <c r="U82" s="11">
        <f t="shared" si="61"/>
        <v>3100</v>
      </c>
      <c r="V82" s="11">
        <f t="shared" si="49"/>
        <v>2170</v>
      </c>
      <c r="W82" s="11">
        <f t="shared" si="62"/>
        <v>0</v>
      </c>
      <c r="X82" s="11">
        <f t="shared" si="50"/>
        <v>1250</v>
      </c>
      <c r="Y82" s="11">
        <f t="shared" si="51"/>
        <v>1250</v>
      </c>
      <c r="Z82" s="11">
        <f t="shared" si="52"/>
        <v>0</v>
      </c>
      <c r="AA82" s="11">
        <f t="shared" si="63"/>
        <v>3420</v>
      </c>
      <c r="AB82" s="14">
        <v>2193.9299999999998</v>
      </c>
      <c r="AC82" s="15"/>
      <c r="AD82" s="15"/>
      <c r="AE82" s="14"/>
      <c r="AF82" s="14"/>
      <c r="AG82" s="14">
        <f t="shared" si="64"/>
        <v>0</v>
      </c>
      <c r="AH82" s="14">
        <f t="shared" si="65"/>
        <v>0</v>
      </c>
      <c r="AI82" s="14">
        <f t="shared" si="54"/>
        <v>0</v>
      </c>
      <c r="AJ82" s="14"/>
      <c r="AK82" s="15">
        <f t="shared" si="55"/>
        <v>0</v>
      </c>
      <c r="AL82" s="15">
        <f t="shared" si="66"/>
        <v>0</v>
      </c>
      <c r="AM82" s="15">
        <f t="shared" si="56"/>
        <v>0</v>
      </c>
      <c r="AN82" s="15">
        <f t="shared" si="57"/>
        <v>0</v>
      </c>
      <c r="AO82" s="14"/>
      <c r="AP82" s="3"/>
      <c r="AQ82" s="3" t="s">
        <v>34</v>
      </c>
      <c r="AR82" s="3" t="s">
        <v>151</v>
      </c>
    </row>
    <row r="83" spans="1:44" ht="57" customHeight="1">
      <c r="A83" s="4">
        <v>61</v>
      </c>
      <c r="B83" s="3" t="s">
        <v>132</v>
      </c>
      <c r="C83" s="13" t="s">
        <v>32</v>
      </c>
      <c r="D83" s="13" t="s">
        <v>109</v>
      </c>
      <c r="E83" s="11">
        <v>1200</v>
      </c>
      <c r="F83" s="11"/>
      <c r="G83" s="11"/>
      <c r="H83" s="11"/>
      <c r="I83" s="11">
        <f t="shared" ref="I83:I89" si="67">E83*0.68</f>
        <v>816.00000000000011</v>
      </c>
      <c r="J83" s="11"/>
      <c r="K83" s="11"/>
      <c r="L83" s="11"/>
      <c r="M83" s="11"/>
      <c r="N83" s="11"/>
      <c r="O83" s="11"/>
      <c r="P83" s="11">
        <v>1200</v>
      </c>
      <c r="Q83" s="11">
        <f t="shared" si="46"/>
        <v>840</v>
      </c>
      <c r="R83" s="11"/>
      <c r="S83" s="11"/>
      <c r="T83" s="11"/>
      <c r="U83" s="11">
        <f t="shared" si="61"/>
        <v>1200</v>
      </c>
      <c r="V83" s="11">
        <f t="shared" si="49"/>
        <v>816.00000000000011</v>
      </c>
      <c r="W83" s="11">
        <f t="shared" si="62"/>
        <v>0</v>
      </c>
      <c r="X83" s="11">
        <f t="shared" si="50"/>
        <v>2040</v>
      </c>
      <c r="Y83" s="11">
        <f t="shared" si="51"/>
        <v>840</v>
      </c>
      <c r="Z83" s="11">
        <f t="shared" si="52"/>
        <v>0</v>
      </c>
      <c r="AA83" s="11">
        <f t="shared" si="63"/>
        <v>1656</v>
      </c>
      <c r="AB83" s="14">
        <v>2193.9299999999998</v>
      </c>
      <c r="AC83" s="15"/>
      <c r="AD83" s="15"/>
      <c r="AE83" s="14"/>
      <c r="AF83" s="14"/>
      <c r="AG83" s="14">
        <f t="shared" si="64"/>
        <v>0</v>
      </c>
      <c r="AH83" s="14">
        <f t="shared" si="65"/>
        <v>0</v>
      </c>
      <c r="AI83" s="14">
        <f t="shared" si="54"/>
        <v>0</v>
      </c>
      <c r="AJ83" s="14"/>
      <c r="AK83" s="15">
        <f t="shared" si="55"/>
        <v>0</v>
      </c>
      <c r="AL83" s="15">
        <f t="shared" si="66"/>
        <v>0</v>
      </c>
      <c r="AM83" s="15">
        <f t="shared" si="56"/>
        <v>0</v>
      </c>
      <c r="AN83" s="15">
        <f t="shared" si="57"/>
        <v>0</v>
      </c>
      <c r="AO83" s="14">
        <v>0.2</v>
      </c>
      <c r="AP83" s="3"/>
      <c r="AQ83" s="3" t="s">
        <v>34</v>
      </c>
      <c r="AR83" s="3" t="s">
        <v>104</v>
      </c>
    </row>
    <row r="84" spans="1:44" ht="124.5" customHeight="1">
      <c r="A84" s="4">
        <v>62</v>
      </c>
      <c r="B84" s="3" t="s">
        <v>133</v>
      </c>
      <c r="C84" s="13" t="s">
        <v>32</v>
      </c>
      <c r="D84" s="13" t="s">
        <v>134</v>
      </c>
      <c r="E84" s="11">
        <v>1200</v>
      </c>
      <c r="F84" s="11"/>
      <c r="G84" s="11"/>
      <c r="H84" s="11"/>
      <c r="I84" s="11">
        <f t="shared" si="67"/>
        <v>816.00000000000011</v>
      </c>
      <c r="J84" s="11"/>
      <c r="K84" s="11"/>
      <c r="L84" s="11"/>
      <c r="M84" s="11"/>
      <c r="N84" s="11"/>
      <c r="O84" s="11"/>
      <c r="P84" s="11">
        <v>1200</v>
      </c>
      <c r="Q84" s="11">
        <f t="shared" si="46"/>
        <v>840</v>
      </c>
      <c r="R84" s="11"/>
      <c r="S84" s="11"/>
      <c r="T84" s="11"/>
      <c r="U84" s="11">
        <f t="shared" si="61"/>
        <v>1200</v>
      </c>
      <c r="V84" s="11">
        <f t="shared" si="49"/>
        <v>816.00000000000011</v>
      </c>
      <c r="W84" s="11">
        <f t="shared" si="62"/>
        <v>0</v>
      </c>
      <c r="X84" s="11">
        <f t="shared" si="50"/>
        <v>2040</v>
      </c>
      <c r="Y84" s="11">
        <f t="shared" si="51"/>
        <v>840</v>
      </c>
      <c r="Z84" s="11">
        <f t="shared" si="52"/>
        <v>0</v>
      </c>
      <c r="AA84" s="11">
        <f t="shared" si="63"/>
        <v>1656</v>
      </c>
      <c r="AB84" s="14">
        <v>2193.9299999999998</v>
      </c>
      <c r="AC84" s="15"/>
      <c r="AD84" s="15"/>
      <c r="AE84" s="16" t="s">
        <v>135</v>
      </c>
      <c r="AF84" s="14"/>
      <c r="AG84" s="14">
        <f t="shared" si="64"/>
        <v>0</v>
      </c>
      <c r="AH84" s="14">
        <f t="shared" si="65"/>
        <v>0</v>
      </c>
      <c r="AI84" s="14">
        <f t="shared" si="54"/>
        <v>0</v>
      </c>
      <c r="AJ84" s="14"/>
      <c r="AK84" s="15">
        <f t="shared" si="55"/>
        <v>0</v>
      </c>
      <c r="AL84" s="15">
        <f t="shared" si="66"/>
        <v>0</v>
      </c>
      <c r="AM84" s="15">
        <f t="shared" si="56"/>
        <v>0</v>
      </c>
      <c r="AN84" s="15">
        <f t="shared" si="57"/>
        <v>0</v>
      </c>
      <c r="AO84" s="14">
        <v>0.2</v>
      </c>
      <c r="AP84" s="3"/>
      <c r="AQ84" s="3" t="s">
        <v>34</v>
      </c>
      <c r="AR84" s="3" t="s">
        <v>35</v>
      </c>
    </row>
    <row r="85" spans="1:44" ht="126" customHeight="1">
      <c r="A85" s="4">
        <v>63</v>
      </c>
      <c r="B85" s="3" t="s">
        <v>136</v>
      </c>
      <c r="C85" s="13" t="s">
        <v>32</v>
      </c>
      <c r="D85" s="13" t="s">
        <v>134</v>
      </c>
      <c r="E85" s="11">
        <v>1000</v>
      </c>
      <c r="F85" s="11"/>
      <c r="G85" s="11"/>
      <c r="H85" s="11"/>
      <c r="I85" s="11">
        <f t="shared" si="67"/>
        <v>680</v>
      </c>
      <c r="J85" s="11"/>
      <c r="K85" s="11"/>
      <c r="L85" s="11"/>
      <c r="M85" s="11"/>
      <c r="N85" s="11"/>
      <c r="O85" s="11"/>
      <c r="P85" s="11">
        <v>1000</v>
      </c>
      <c r="Q85" s="11">
        <f t="shared" si="46"/>
        <v>700</v>
      </c>
      <c r="R85" s="11"/>
      <c r="S85" s="11"/>
      <c r="T85" s="11"/>
      <c r="U85" s="11">
        <f t="shared" si="61"/>
        <v>1000</v>
      </c>
      <c r="V85" s="11">
        <f t="shared" si="49"/>
        <v>680</v>
      </c>
      <c r="W85" s="11">
        <f t="shared" si="62"/>
        <v>0</v>
      </c>
      <c r="X85" s="11">
        <f t="shared" si="50"/>
        <v>1700</v>
      </c>
      <c r="Y85" s="11">
        <f t="shared" si="51"/>
        <v>700</v>
      </c>
      <c r="Z85" s="11">
        <f t="shared" si="52"/>
        <v>0</v>
      </c>
      <c r="AA85" s="11">
        <f t="shared" si="63"/>
        <v>1380</v>
      </c>
      <c r="AB85" s="14">
        <v>2193.9299999999998</v>
      </c>
      <c r="AC85" s="15"/>
      <c r="AD85" s="15"/>
      <c r="AE85" s="16" t="s">
        <v>137</v>
      </c>
      <c r="AF85" s="14"/>
      <c r="AG85" s="14">
        <f t="shared" si="64"/>
        <v>0</v>
      </c>
      <c r="AH85" s="14">
        <f t="shared" si="65"/>
        <v>0</v>
      </c>
      <c r="AI85" s="14">
        <f t="shared" si="54"/>
        <v>0</v>
      </c>
      <c r="AJ85" s="14"/>
      <c r="AK85" s="15">
        <f t="shared" si="55"/>
        <v>0</v>
      </c>
      <c r="AL85" s="15">
        <f t="shared" si="66"/>
        <v>0</v>
      </c>
      <c r="AM85" s="15">
        <f t="shared" si="56"/>
        <v>0</v>
      </c>
      <c r="AN85" s="15">
        <f t="shared" si="57"/>
        <v>0</v>
      </c>
      <c r="AO85" s="14">
        <v>0.2</v>
      </c>
      <c r="AP85" s="3"/>
      <c r="AQ85" s="3" t="s">
        <v>34</v>
      </c>
      <c r="AR85" s="3" t="s">
        <v>35</v>
      </c>
    </row>
    <row r="86" spans="1:44" ht="50.1" customHeight="1">
      <c r="A86" s="4">
        <v>64</v>
      </c>
      <c r="B86" s="3" t="s">
        <v>138</v>
      </c>
      <c r="C86" s="13" t="s">
        <v>32</v>
      </c>
      <c r="D86" s="13" t="s">
        <v>33</v>
      </c>
      <c r="E86" s="11">
        <v>5000</v>
      </c>
      <c r="F86" s="11"/>
      <c r="G86" s="11"/>
      <c r="H86" s="11"/>
      <c r="I86" s="11">
        <f t="shared" si="67"/>
        <v>3400.0000000000005</v>
      </c>
      <c r="J86" s="11"/>
      <c r="K86" s="11"/>
      <c r="L86" s="11"/>
      <c r="M86" s="11"/>
      <c r="N86" s="11"/>
      <c r="O86" s="11"/>
      <c r="P86" s="11">
        <v>5000</v>
      </c>
      <c r="Q86" s="11">
        <f t="shared" si="46"/>
        <v>3500</v>
      </c>
      <c r="R86" s="11"/>
      <c r="S86" s="11"/>
      <c r="T86" s="11"/>
      <c r="U86" s="11">
        <f t="shared" si="61"/>
        <v>5000</v>
      </c>
      <c r="V86" s="11">
        <f t="shared" si="49"/>
        <v>3400.0000000000005</v>
      </c>
      <c r="W86" s="11">
        <f t="shared" si="62"/>
        <v>0</v>
      </c>
      <c r="X86" s="11">
        <f t="shared" si="50"/>
        <v>8500</v>
      </c>
      <c r="Y86" s="11">
        <f t="shared" si="51"/>
        <v>3500</v>
      </c>
      <c r="Z86" s="11">
        <f t="shared" si="52"/>
        <v>0</v>
      </c>
      <c r="AA86" s="11">
        <f t="shared" si="63"/>
        <v>6900</v>
      </c>
      <c r="AB86" s="18"/>
      <c r="AC86" s="19"/>
      <c r="AD86" s="19"/>
      <c r="AE86" s="18"/>
      <c r="AF86" s="18"/>
      <c r="AG86" s="18">
        <f>AF86*1.1</f>
        <v>0</v>
      </c>
      <c r="AH86" s="14">
        <f t="shared" si="65"/>
        <v>0</v>
      </c>
      <c r="AI86" s="14">
        <f t="shared" si="54"/>
        <v>0</v>
      </c>
      <c r="AJ86" s="14"/>
      <c r="AK86" s="15">
        <f t="shared" si="55"/>
        <v>0</v>
      </c>
      <c r="AL86" s="15">
        <f t="shared" si="66"/>
        <v>0</v>
      </c>
      <c r="AM86" s="15">
        <f t="shared" si="56"/>
        <v>0</v>
      </c>
      <c r="AN86" s="15">
        <f t="shared" si="57"/>
        <v>0</v>
      </c>
      <c r="AO86" s="14">
        <v>0.1</v>
      </c>
      <c r="AP86" s="3"/>
      <c r="AQ86" s="3" t="s">
        <v>34</v>
      </c>
      <c r="AR86" s="3" t="s">
        <v>35</v>
      </c>
    </row>
    <row r="87" spans="1:44" ht="111.75" customHeight="1">
      <c r="A87" s="4">
        <v>65</v>
      </c>
      <c r="B87" s="3" t="s">
        <v>139</v>
      </c>
      <c r="C87" s="13" t="s">
        <v>32</v>
      </c>
      <c r="D87" s="13" t="s">
        <v>71</v>
      </c>
      <c r="E87" s="11">
        <v>300</v>
      </c>
      <c r="F87" s="11"/>
      <c r="G87" s="11"/>
      <c r="H87" s="11"/>
      <c r="I87" s="11">
        <f t="shared" si="67"/>
        <v>204.00000000000003</v>
      </c>
      <c r="J87" s="11"/>
      <c r="K87" s="11"/>
      <c r="L87" s="11"/>
      <c r="M87" s="11"/>
      <c r="N87" s="11"/>
      <c r="O87" s="11"/>
      <c r="P87" s="11">
        <v>300</v>
      </c>
      <c r="Q87" s="11">
        <f t="shared" si="46"/>
        <v>210</v>
      </c>
      <c r="R87" s="11"/>
      <c r="S87" s="11"/>
      <c r="T87" s="11"/>
      <c r="U87" s="11">
        <f t="shared" si="61"/>
        <v>300</v>
      </c>
      <c r="V87" s="11">
        <f t="shared" si="49"/>
        <v>204.00000000000003</v>
      </c>
      <c r="W87" s="11">
        <f t="shared" si="62"/>
        <v>0</v>
      </c>
      <c r="X87" s="11">
        <f t="shared" si="50"/>
        <v>510</v>
      </c>
      <c r="Y87" s="11">
        <f t="shared" si="51"/>
        <v>210</v>
      </c>
      <c r="Z87" s="11">
        <f t="shared" si="52"/>
        <v>0</v>
      </c>
      <c r="AA87" s="11">
        <f t="shared" si="63"/>
        <v>414</v>
      </c>
      <c r="AB87" s="14"/>
      <c r="AC87" s="15"/>
      <c r="AD87" s="15"/>
      <c r="AE87" s="16" t="s">
        <v>62</v>
      </c>
      <c r="AF87" s="14"/>
      <c r="AG87" s="14">
        <v>504</v>
      </c>
      <c r="AH87" s="14">
        <f t="shared" si="65"/>
        <v>0</v>
      </c>
      <c r="AI87" s="14">
        <f t="shared" si="54"/>
        <v>0</v>
      </c>
      <c r="AJ87" s="14"/>
      <c r="AK87" s="15">
        <f t="shared" si="55"/>
        <v>0</v>
      </c>
      <c r="AL87" s="15">
        <f t="shared" si="66"/>
        <v>102816.00000000001</v>
      </c>
      <c r="AM87" s="15">
        <f t="shared" si="56"/>
        <v>105840</v>
      </c>
      <c r="AN87" s="15">
        <f t="shared" si="57"/>
        <v>208656</v>
      </c>
      <c r="AO87" s="14">
        <v>0.2</v>
      </c>
      <c r="AP87" s="3"/>
      <c r="AQ87" s="3" t="s">
        <v>34</v>
      </c>
      <c r="AR87" s="3" t="s">
        <v>63</v>
      </c>
    </row>
    <row r="88" spans="1:44" ht="103.5" customHeight="1">
      <c r="A88" s="4">
        <v>66</v>
      </c>
      <c r="B88" s="3" t="s">
        <v>140</v>
      </c>
      <c r="C88" s="13" t="s">
        <v>32</v>
      </c>
      <c r="D88" s="13" t="s">
        <v>71</v>
      </c>
      <c r="E88" s="11">
        <v>450</v>
      </c>
      <c r="F88" s="11"/>
      <c r="G88" s="11"/>
      <c r="H88" s="11"/>
      <c r="I88" s="11">
        <f t="shared" si="67"/>
        <v>306</v>
      </c>
      <c r="J88" s="11"/>
      <c r="K88" s="11"/>
      <c r="L88" s="11"/>
      <c r="M88" s="11"/>
      <c r="N88" s="11"/>
      <c r="O88" s="11"/>
      <c r="P88" s="11">
        <v>450</v>
      </c>
      <c r="Q88" s="11">
        <f t="shared" si="46"/>
        <v>315</v>
      </c>
      <c r="R88" s="11"/>
      <c r="S88" s="11"/>
      <c r="T88" s="11"/>
      <c r="U88" s="11">
        <f t="shared" si="61"/>
        <v>450</v>
      </c>
      <c r="V88" s="11">
        <f t="shared" si="49"/>
        <v>306</v>
      </c>
      <c r="W88" s="11">
        <f t="shared" si="62"/>
        <v>0</v>
      </c>
      <c r="X88" s="11">
        <f t="shared" si="50"/>
        <v>765</v>
      </c>
      <c r="Y88" s="11">
        <f t="shared" si="51"/>
        <v>315</v>
      </c>
      <c r="Z88" s="11">
        <f t="shared" si="52"/>
        <v>0</v>
      </c>
      <c r="AA88" s="11">
        <f t="shared" si="63"/>
        <v>621</v>
      </c>
      <c r="AB88" s="14"/>
      <c r="AC88" s="15"/>
      <c r="AD88" s="15"/>
      <c r="AE88" s="16" t="s">
        <v>62</v>
      </c>
      <c r="AF88" s="14"/>
      <c r="AG88" s="14">
        <f t="shared" ref="AG88:AG93" si="68">AF88*1.2</f>
        <v>0</v>
      </c>
      <c r="AH88" s="14">
        <f t="shared" si="65"/>
        <v>0</v>
      </c>
      <c r="AI88" s="14">
        <f t="shared" si="54"/>
        <v>0</v>
      </c>
      <c r="AJ88" s="14"/>
      <c r="AK88" s="15">
        <f t="shared" si="55"/>
        <v>0</v>
      </c>
      <c r="AL88" s="15">
        <f t="shared" si="66"/>
        <v>0</v>
      </c>
      <c r="AM88" s="15">
        <f t="shared" si="56"/>
        <v>0</v>
      </c>
      <c r="AN88" s="15">
        <f t="shared" si="57"/>
        <v>0</v>
      </c>
      <c r="AO88" s="14">
        <v>0.2</v>
      </c>
      <c r="AP88" s="3"/>
      <c r="AQ88" s="3" t="s">
        <v>34</v>
      </c>
      <c r="AR88" s="3" t="s">
        <v>63</v>
      </c>
    </row>
    <row r="89" spans="1:44" ht="105.75" customHeight="1">
      <c r="A89" s="4">
        <v>67</v>
      </c>
      <c r="B89" s="3" t="s">
        <v>141</v>
      </c>
      <c r="C89" s="13" t="s">
        <v>32</v>
      </c>
      <c r="D89" s="13" t="s">
        <v>71</v>
      </c>
      <c r="E89" s="11">
        <v>1000</v>
      </c>
      <c r="F89" s="11"/>
      <c r="G89" s="11"/>
      <c r="H89" s="11"/>
      <c r="I89" s="11">
        <f t="shared" si="67"/>
        <v>680</v>
      </c>
      <c r="J89" s="11"/>
      <c r="K89" s="11"/>
      <c r="L89" s="11"/>
      <c r="M89" s="11"/>
      <c r="N89" s="11"/>
      <c r="O89" s="11"/>
      <c r="P89" s="11">
        <v>1000</v>
      </c>
      <c r="Q89" s="11">
        <f t="shared" si="46"/>
        <v>700</v>
      </c>
      <c r="R89" s="11"/>
      <c r="S89" s="11"/>
      <c r="T89" s="11"/>
      <c r="U89" s="11">
        <f t="shared" si="61"/>
        <v>1000</v>
      </c>
      <c r="V89" s="11">
        <f t="shared" si="49"/>
        <v>680</v>
      </c>
      <c r="W89" s="11">
        <f t="shared" si="62"/>
        <v>0</v>
      </c>
      <c r="X89" s="11">
        <f t="shared" si="50"/>
        <v>1700</v>
      </c>
      <c r="Y89" s="11">
        <f t="shared" si="51"/>
        <v>700</v>
      </c>
      <c r="Z89" s="11">
        <f t="shared" si="52"/>
        <v>0</v>
      </c>
      <c r="AA89" s="11">
        <f t="shared" si="63"/>
        <v>1380</v>
      </c>
      <c r="AB89" s="14"/>
      <c r="AC89" s="15"/>
      <c r="AD89" s="15"/>
      <c r="AE89" s="16" t="s">
        <v>142</v>
      </c>
      <c r="AF89" s="14"/>
      <c r="AG89" s="14">
        <f t="shared" si="68"/>
        <v>0</v>
      </c>
      <c r="AH89" s="14">
        <f t="shared" si="65"/>
        <v>0</v>
      </c>
      <c r="AI89" s="14">
        <f t="shared" si="54"/>
        <v>0</v>
      </c>
      <c r="AJ89" s="14"/>
      <c r="AK89" s="15">
        <f t="shared" si="55"/>
        <v>0</v>
      </c>
      <c r="AL89" s="15">
        <f t="shared" si="66"/>
        <v>0</v>
      </c>
      <c r="AM89" s="15">
        <f t="shared" si="56"/>
        <v>0</v>
      </c>
      <c r="AN89" s="15">
        <f t="shared" si="57"/>
        <v>0</v>
      </c>
      <c r="AO89" s="14">
        <v>0.2</v>
      </c>
      <c r="AP89" s="3"/>
      <c r="AQ89" s="3" t="s">
        <v>34</v>
      </c>
      <c r="AR89" s="3" t="s">
        <v>63</v>
      </c>
    </row>
    <row r="90" spans="1:44" ht="114" customHeight="1">
      <c r="A90" s="4">
        <v>68</v>
      </c>
      <c r="B90" s="3" t="s">
        <v>143</v>
      </c>
      <c r="C90" s="13" t="s">
        <v>32</v>
      </c>
      <c r="D90" s="13" t="s">
        <v>144</v>
      </c>
      <c r="E90" s="11">
        <v>5</v>
      </c>
      <c r="F90" s="11"/>
      <c r="G90" s="11"/>
      <c r="H90" s="11"/>
      <c r="I90" s="11">
        <v>5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>
        <f t="shared" si="61"/>
        <v>5</v>
      </c>
      <c r="V90" s="11">
        <f t="shared" si="49"/>
        <v>5</v>
      </c>
      <c r="W90" s="11">
        <f t="shared" si="62"/>
        <v>0</v>
      </c>
      <c r="X90" s="11">
        <f t="shared" si="50"/>
        <v>0</v>
      </c>
      <c r="Y90" s="11"/>
      <c r="Z90" s="11"/>
      <c r="AA90" s="11">
        <f t="shared" si="63"/>
        <v>5</v>
      </c>
      <c r="AB90" s="18"/>
      <c r="AC90" s="19"/>
      <c r="AD90" s="19"/>
      <c r="AE90" s="20" t="s">
        <v>145</v>
      </c>
      <c r="AF90" s="14"/>
      <c r="AG90" s="18">
        <f t="shared" si="68"/>
        <v>0</v>
      </c>
      <c r="AH90" s="14">
        <f t="shared" si="65"/>
        <v>0</v>
      </c>
      <c r="AI90" s="14"/>
      <c r="AJ90" s="14"/>
      <c r="AK90" s="15">
        <f t="shared" si="55"/>
        <v>0</v>
      </c>
      <c r="AL90" s="15">
        <f t="shared" si="66"/>
        <v>0</v>
      </c>
      <c r="AM90" s="15"/>
      <c r="AN90" s="15">
        <f t="shared" si="57"/>
        <v>0</v>
      </c>
      <c r="AO90" s="14">
        <v>0.2</v>
      </c>
      <c r="AP90" s="3"/>
      <c r="AQ90" s="3" t="s">
        <v>34</v>
      </c>
      <c r="AR90" s="3" t="s">
        <v>35</v>
      </c>
    </row>
    <row r="91" spans="1:44" ht="67.5" customHeight="1">
      <c r="A91" s="4">
        <v>69</v>
      </c>
      <c r="B91" s="3" t="s">
        <v>146</v>
      </c>
      <c r="C91" s="13" t="s">
        <v>32</v>
      </c>
      <c r="D91" s="13" t="s">
        <v>147</v>
      </c>
      <c r="E91" s="11">
        <v>30</v>
      </c>
      <c r="F91" s="11"/>
      <c r="G91" s="11"/>
      <c r="H91" s="11"/>
      <c r="I91" s="11">
        <f>E91*0.68</f>
        <v>20.400000000000002</v>
      </c>
      <c r="J91" s="11"/>
      <c r="K91" s="11"/>
      <c r="L91" s="11"/>
      <c r="M91" s="11"/>
      <c r="N91" s="11"/>
      <c r="O91" s="11"/>
      <c r="P91" s="11">
        <v>20</v>
      </c>
      <c r="Q91" s="11">
        <f t="shared" si="46"/>
        <v>14</v>
      </c>
      <c r="R91" s="11"/>
      <c r="S91" s="11"/>
      <c r="T91" s="11"/>
      <c r="U91" s="11">
        <f t="shared" si="61"/>
        <v>30</v>
      </c>
      <c r="V91" s="11">
        <f t="shared" si="49"/>
        <v>20.400000000000002</v>
      </c>
      <c r="W91" s="11">
        <f t="shared" si="62"/>
        <v>0</v>
      </c>
      <c r="X91" s="11">
        <f t="shared" si="50"/>
        <v>34</v>
      </c>
      <c r="Y91" s="11">
        <f t="shared" si="51"/>
        <v>14</v>
      </c>
      <c r="Z91" s="11">
        <f t="shared" si="52"/>
        <v>0</v>
      </c>
      <c r="AA91" s="11">
        <f t="shared" si="63"/>
        <v>34.400000000000006</v>
      </c>
      <c r="AB91" s="18"/>
      <c r="AC91" s="19"/>
      <c r="AD91" s="19"/>
      <c r="AE91" s="18"/>
      <c r="AF91" s="14"/>
      <c r="AG91" s="18">
        <f t="shared" si="68"/>
        <v>0</v>
      </c>
      <c r="AH91" s="14">
        <f t="shared" si="65"/>
        <v>0</v>
      </c>
      <c r="AI91" s="14">
        <f t="shared" si="54"/>
        <v>0</v>
      </c>
      <c r="AJ91" s="14"/>
      <c r="AK91" s="15">
        <f t="shared" si="55"/>
        <v>0</v>
      </c>
      <c r="AL91" s="15">
        <f t="shared" si="66"/>
        <v>0</v>
      </c>
      <c r="AM91" s="15">
        <f t="shared" si="56"/>
        <v>0</v>
      </c>
      <c r="AN91" s="15">
        <f t="shared" si="57"/>
        <v>0</v>
      </c>
      <c r="AO91" s="14">
        <v>0.2</v>
      </c>
      <c r="AP91" s="3"/>
      <c r="AQ91" s="3" t="s">
        <v>34</v>
      </c>
      <c r="AR91" s="3" t="s">
        <v>35</v>
      </c>
    </row>
    <row r="92" spans="1:44" ht="67.5" customHeight="1">
      <c r="A92" s="4">
        <v>70</v>
      </c>
      <c r="B92" s="21" t="s">
        <v>148</v>
      </c>
      <c r="C92" s="13" t="s">
        <v>32</v>
      </c>
      <c r="D92" s="13" t="s">
        <v>149</v>
      </c>
      <c r="E92" s="11">
        <v>5</v>
      </c>
      <c r="F92" s="11"/>
      <c r="G92" s="11"/>
      <c r="H92" s="11"/>
      <c r="I92" s="11">
        <v>5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>
        <f t="shared" si="61"/>
        <v>5</v>
      </c>
      <c r="V92" s="11">
        <f t="shared" si="49"/>
        <v>5</v>
      </c>
      <c r="W92" s="11">
        <f t="shared" si="62"/>
        <v>0</v>
      </c>
      <c r="X92" s="11">
        <f t="shared" si="50"/>
        <v>0</v>
      </c>
      <c r="Y92" s="11"/>
      <c r="Z92" s="11"/>
      <c r="AA92" s="11">
        <f t="shared" si="63"/>
        <v>5</v>
      </c>
      <c r="AB92" s="14"/>
      <c r="AC92" s="19"/>
      <c r="AD92" s="19"/>
      <c r="AE92" s="14"/>
      <c r="AF92" s="14"/>
      <c r="AG92" s="14">
        <f t="shared" si="68"/>
        <v>0</v>
      </c>
      <c r="AH92" s="14">
        <f t="shared" si="65"/>
        <v>0</v>
      </c>
      <c r="AI92" s="14"/>
      <c r="AJ92" s="14"/>
      <c r="AK92" s="15">
        <f t="shared" si="55"/>
        <v>0</v>
      </c>
      <c r="AL92" s="15">
        <f t="shared" si="66"/>
        <v>0</v>
      </c>
      <c r="AM92" s="15"/>
      <c r="AN92" s="15">
        <f t="shared" si="57"/>
        <v>0</v>
      </c>
      <c r="AO92" s="14">
        <v>0.2</v>
      </c>
      <c r="AP92" s="3"/>
      <c r="AQ92" s="3" t="s">
        <v>34</v>
      </c>
      <c r="AR92" s="3" t="s">
        <v>35</v>
      </c>
    </row>
    <row r="93" spans="1:44" ht="67.5" customHeight="1">
      <c r="A93" s="4">
        <v>71</v>
      </c>
      <c r="B93" s="21" t="s">
        <v>150</v>
      </c>
      <c r="C93" s="13" t="s">
        <v>32</v>
      </c>
      <c r="D93" s="13" t="s">
        <v>149</v>
      </c>
      <c r="E93" s="11">
        <v>5</v>
      </c>
      <c r="F93" s="11"/>
      <c r="G93" s="11"/>
      <c r="H93" s="11"/>
      <c r="I93" s="11">
        <v>5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>
        <f t="shared" si="61"/>
        <v>5</v>
      </c>
      <c r="V93" s="11">
        <f t="shared" si="49"/>
        <v>5</v>
      </c>
      <c r="W93" s="11">
        <f t="shared" si="62"/>
        <v>0</v>
      </c>
      <c r="X93" s="11">
        <f t="shared" si="50"/>
        <v>0</v>
      </c>
      <c r="Y93" s="11"/>
      <c r="Z93" s="11"/>
      <c r="AA93" s="11">
        <f t="shared" si="63"/>
        <v>5</v>
      </c>
      <c r="AB93" s="14"/>
      <c r="AC93" s="15"/>
      <c r="AD93" s="15"/>
      <c r="AE93" s="14"/>
      <c r="AF93" s="14"/>
      <c r="AG93" s="14">
        <f t="shared" si="68"/>
        <v>0</v>
      </c>
      <c r="AH93" s="14">
        <f t="shared" si="65"/>
        <v>0</v>
      </c>
      <c r="AI93" s="14"/>
      <c r="AJ93" s="14"/>
      <c r="AK93" s="15">
        <f t="shared" si="55"/>
        <v>0</v>
      </c>
      <c r="AL93" s="15">
        <f t="shared" si="66"/>
        <v>0</v>
      </c>
      <c r="AM93" s="15"/>
      <c r="AN93" s="15">
        <f t="shared" si="57"/>
        <v>0</v>
      </c>
      <c r="AO93" s="14">
        <v>0.2</v>
      </c>
      <c r="AP93" s="3"/>
      <c r="AQ93" s="3" t="s">
        <v>34</v>
      </c>
      <c r="AR93" s="3" t="s">
        <v>35</v>
      </c>
    </row>
  </sheetData>
  <mergeCells count="3">
    <mergeCell ref="A1:U1"/>
    <mergeCell ref="A2:U2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2019-05-17T12:48:16Z</dcterms:modified>
</cp:coreProperties>
</file>